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Y:\na\Annual National Accounts\ANA 2025\"/>
    </mc:Choice>
  </mc:AlternateContent>
  <xr:revisionPtr revIDLastSave="0" documentId="13_ncr:1_{B51F9221-EAC2-437E-885D-BF80F95BC824}" xr6:coauthVersionLast="47" xr6:coauthVersionMax="47" xr10:uidLastSave="{00000000-0000-0000-0000-000000000000}"/>
  <bookViews>
    <workbookView xWindow="-110" yWindow="-110" windowWidth="19420" windowHeight="10300" firstSheet="9" activeTab="12" xr2:uid="{00000000-000D-0000-FFFF-FFFF00000000}"/>
  </bookViews>
  <sheets>
    <sheet name="Cover Page" sheetId="94" r:id="rId1"/>
    <sheet name="Table of Content" sheetId="95" r:id="rId2"/>
    <sheet name="NAM" sheetId="96" r:id="rId3"/>
    <sheet name="Table 1" sheetId="1" r:id="rId4"/>
    <sheet name="Table 2 &amp; 3" sheetId="2" r:id="rId5"/>
    <sheet name="Table 4" sheetId="3" r:id="rId6"/>
    <sheet name="Table 5" sheetId="4" r:id="rId7"/>
    <sheet name="Table 6" sheetId="5" r:id="rId8"/>
    <sheet name="Table 7" sheetId="6" r:id="rId9"/>
    <sheet name="Table 8 &amp; 9" sheetId="7" r:id="rId10"/>
    <sheet name="Table 10 &amp; 11" sheetId="8" r:id="rId11"/>
    <sheet name="Table 12 &amp; 13 PVT Con CP" sheetId="78" r:id="rId12"/>
    <sheet name="Table 14 PVT Con KP" sheetId="79" r:id="rId13"/>
    <sheet name="Table 15 GFCF" sheetId="80" r:id="rId14"/>
    <sheet name="Table 16 GFCF" sheetId="81" r:id="rId15"/>
    <sheet name="Table 17 &amp; 18 Assets" sheetId="82" r:id="rId16"/>
    <sheet name="Table 19 &amp; 20 Type" sheetId="83" r:id="rId17"/>
    <sheet name="Table 21 &amp; 22 Stock" sheetId="84" r:id="rId18"/>
    <sheet name="Table 23 Gen Gov" sheetId="57" r:id="rId19"/>
    <sheet name="Table 24 External" sheetId="9" r:id="rId20"/>
    <sheet name="Table 25 Export CP" sheetId="85" r:id="rId21"/>
    <sheet name="Table 26 Export KP" sheetId="86" r:id="rId22"/>
    <sheet name="Table 27 Import CP" sheetId="87" r:id="rId23"/>
    <sheet name="Table 28 Import KP" sheetId="88" r:id="rId24"/>
    <sheet name="Table 29 Trade Indices" sheetId="89" r:id="rId25"/>
    <sheet name="Table 30 Exchange Rate" sheetId="90" r:id="rId26"/>
  </sheets>
  <externalReferences>
    <externalReference r:id="rId27"/>
  </externalReferences>
  <definedNames>
    <definedName name="_xlnm.Print_Area" localSheetId="0">'Cover Page'!$A$1:$J$23</definedName>
    <definedName name="_xlnm.Print_Area" localSheetId="8">'Table 7'!$A$1:$E$46</definedName>
    <definedName name="Year">[1]GDP!$A$1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96" l="1"/>
  <c r="M25" i="96"/>
  <c r="L36" i="96"/>
  <c r="L19" i="96"/>
  <c r="L15" i="96"/>
  <c r="I36" i="96"/>
  <c r="I30" i="96"/>
  <c r="I28" i="96"/>
  <c r="I25" i="96"/>
  <c r="H25" i="96"/>
  <c r="G33" i="96"/>
  <c r="G22" i="96"/>
  <c r="G19" i="96"/>
  <c r="F33" i="96"/>
  <c r="F19" i="96"/>
  <c r="F15" i="96"/>
  <c r="L12" i="96"/>
  <c r="E33" i="96"/>
  <c r="L7" i="96"/>
  <c r="J7" i="96"/>
  <c r="I7" i="96"/>
  <c r="H7" i="96"/>
  <c r="C33" i="96"/>
  <c r="C15" i="96"/>
  <c r="K38" i="96" l="1"/>
  <c r="N36" i="96"/>
  <c r="E38" i="96"/>
  <c r="N28" i="96"/>
  <c r="N22" i="96"/>
  <c r="D12" i="96"/>
  <c r="N10" i="96"/>
  <c r="J38" i="96"/>
  <c r="B26" i="95"/>
  <c r="B25" i="95"/>
  <c r="B24" i="95"/>
  <c r="B23" i="95"/>
  <c r="B22" i="95"/>
  <c r="B21" i="95"/>
  <c r="B20" i="95"/>
  <c r="B19" i="95"/>
  <c r="B18" i="95"/>
  <c r="B17" i="95"/>
  <c r="B16" i="95"/>
  <c r="B15" i="95"/>
  <c r="B14" i="95"/>
  <c r="B13" i="95"/>
  <c r="B12" i="95"/>
  <c r="B11" i="95"/>
  <c r="B10" i="95"/>
  <c r="B9" i="95"/>
  <c r="B8" i="95"/>
  <c r="B7" i="95"/>
  <c r="B6" i="95"/>
  <c r="B5" i="95"/>
  <c r="B4" i="95"/>
  <c r="B3" i="95"/>
  <c r="H38" i="96" l="1"/>
  <c r="L38" i="96"/>
  <c r="N12" i="96"/>
  <c r="E40" i="96" s="1"/>
  <c r="N25" i="96"/>
  <c r="I38" i="96"/>
  <c r="N30" i="96"/>
  <c r="K40" i="96" s="1"/>
  <c r="J40" i="96"/>
  <c r="F38" i="96"/>
  <c r="D38" i="96"/>
  <c r="D40" i="96" s="1"/>
  <c r="C38" i="96"/>
  <c r="N7" i="96"/>
  <c r="G38" i="96"/>
  <c r="N15" i="96"/>
  <c r="H40" i="96"/>
  <c r="M38" i="96"/>
  <c r="N19" i="96"/>
  <c r="N33" i="96"/>
  <c r="L40" i="96" l="1"/>
  <c r="I40" i="96"/>
  <c r="F40" i="96"/>
  <c r="G40" i="96"/>
  <c r="C40" i="96"/>
  <c r="N38" i="96"/>
  <c r="M40" i="96"/>
  <c r="N40" i="96" l="1"/>
</calcChain>
</file>

<file path=xl/sharedStrings.xml><?xml version="1.0" encoding="utf-8"?>
<sst xmlns="http://schemas.openxmlformats.org/spreadsheetml/2006/main" count="1164" uniqueCount="368">
  <si>
    <t>Compensation of employees</t>
  </si>
  <si>
    <t>Consumption of fixed capital</t>
  </si>
  <si>
    <t>Net operating surplus</t>
  </si>
  <si>
    <t>Gross domestic product at factor cost</t>
  </si>
  <si>
    <t>Taxes on production and imports</t>
  </si>
  <si>
    <t>Gross domestic product at market prices</t>
  </si>
  <si>
    <t>Primary incomes</t>
  </si>
  <si>
    <t>- receivable from the rest of the world</t>
  </si>
  <si>
    <t>- payable to rest of the world</t>
  </si>
  <si>
    <t>Gross national income at market prices</t>
  </si>
  <si>
    <t>Current transfers</t>
  </si>
  <si>
    <t>Gross national disposable income</t>
  </si>
  <si>
    <t>- Annual percentage change</t>
  </si>
  <si>
    <t>Real gross national income</t>
  </si>
  <si>
    <t>Net national disposable income</t>
  </si>
  <si>
    <t xml:space="preserve">  All other sectors</t>
  </si>
  <si>
    <t xml:space="preserve">  General government</t>
  </si>
  <si>
    <t>Final consumption expenditure</t>
  </si>
  <si>
    <t xml:space="preserve">  Private</t>
  </si>
  <si>
    <t>Saving, net</t>
  </si>
  <si>
    <t>Financing of capital formation</t>
  </si>
  <si>
    <t>Capital transfers receivable from abroad</t>
  </si>
  <si>
    <t>Capital transfers payable to foreign countries</t>
  </si>
  <si>
    <t>Total</t>
  </si>
  <si>
    <t>Gross fixed capital formation</t>
  </si>
  <si>
    <t>Consumer price index</t>
  </si>
  <si>
    <t>GDP-deflator</t>
  </si>
  <si>
    <t>Industry</t>
  </si>
  <si>
    <t xml:space="preserve">  Livestock farming</t>
  </si>
  <si>
    <t xml:space="preserve">  Crop farming and forestry</t>
  </si>
  <si>
    <t>Mining and quarrying</t>
  </si>
  <si>
    <t xml:space="preserve">  Diamond mining</t>
  </si>
  <si>
    <t xml:space="preserve">  Other mining and quarrying</t>
  </si>
  <si>
    <t>Primary industries</t>
  </si>
  <si>
    <t>Manufacturing</t>
  </si>
  <si>
    <t xml:space="preserve">  Meat processing</t>
  </si>
  <si>
    <t xml:space="preserve">  Other manufacturing</t>
  </si>
  <si>
    <t>Electricity and water</t>
  </si>
  <si>
    <t>Construction</t>
  </si>
  <si>
    <t>Secondary industries</t>
  </si>
  <si>
    <t>Wholesale and retail trade, repairs</t>
  </si>
  <si>
    <t>Hotels and restaurants</t>
  </si>
  <si>
    <t>Transport, and communication</t>
  </si>
  <si>
    <t>Public administration and defence</t>
  </si>
  <si>
    <t>Education</t>
  </si>
  <si>
    <t>Health</t>
  </si>
  <si>
    <t>Private household with employed persons</t>
  </si>
  <si>
    <t>Tertiary industries</t>
  </si>
  <si>
    <t>All industries at basic prices</t>
  </si>
  <si>
    <t>Taxes less subsidies on products</t>
  </si>
  <si>
    <t>GDP at market prices</t>
  </si>
  <si>
    <t>Expenditure category</t>
  </si>
  <si>
    <t>Changes in inventories 1)</t>
  </si>
  <si>
    <t>Gross domestic expenditure</t>
  </si>
  <si>
    <t>Exports of goods and services</t>
  </si>
  <si>
    <t>Imports of goods and services</t>
  </si>
  <si>
    <t>Discrepancy</t>
  </si>
  <si>
    <t>1)  Change in inventories include only livestock, ores and minerals.</t>
  </si>
  <si>
    <t>Thus, the discrepancy includes an element of changes inventories.</t>
  </si>
  <si>
    <t>1)  Change in changes in inventories and discrepancy as a percentage of GDP of the previous year.</t>
  </si>
  <si>
    <t xml:space="preserve">  Exports of goods</t>
  </si>
  <si>
    <t xml:space="preserve">  Exports of services</t>
  </si>
  <si>
    <t xml:space="preserve">  Imports of goods</t>
  </si>
  <si>
    <t xml:space="preserve">  Imports of services</t>
  </si>
  <si>
    <t>External balance of goods and services</t>
  </si>
  <si>
    <t>Primary income receivable</t>
  </si>
  <si>
    <t xml:space="preserve">  Compensation of employees</t>
  </si>
  <si>
    <t xml:space="preserve">  Property income</t>
  </si>
  <si>
    <t>Primary income payable</t>
  </si>
  <si>
    <t>External balance of primary incomes</t>
  </si>
  <si>
    <t>Current transfers, receivable</t>
  </si>
  <si>
    <t xml:space="preserve">  Current taxes on income, wealth, etc.</t>
  </si>
  <si>
    <t xml:space="preserve">  Receivable due to SACU membership</t>
  </si>
  <si>
    <t xml:space="preserve">  Other current transfers receivable by Government</t>
  </si>
  <si>
    <t xml:space="preserve">  Miscellaneous transfers</t>
  </si>
  <si>
    <t>Current transfers, payable</t>
  </si>
  <si>
    <t xml:space="preserve">  Payable due to SACU membership</t>
  </si>
  <si>
    <t xml:space="preserve">  Other current transfers payable by Government</t>
  </si>
  <si>
    <t>External balance of current transfers</t>
  </si>
  <si>
    <t>Current external balance</t>
  </si>
  <si>
    <t>Capital transfers receivable</t>
  </si>
  <si>
    <t>Capital transfers payable (-)</t>
  </si>
  <si>
    <t>Net lending (+) / Net borrowing(-)</t>
  </si>
  <si>
    <t>2013</t>
  </si>
  <si>
    <t xml:space="preserve">  Diamond processing</t>
  </si>
  <si>
    <t xml:space="preserve">  Basic non-ferrous metals</t>
  </si>
  <si>
    <t xml:space="preserve">  Transport </t>
  </si>
  <si>
    <t xml:space="preserve">  Storage</t>
  </si>
  <si>
    <t>Current prices - N$ millions</t>
  </si>
  <si>
    <t>Current prices - N$ per capita</t>
  </si>
  <si>
    <t>Foreign exchange rates</t>
  </si>
  <si>
    <t>EURO</t>
  </si>
  <si>
    <t>UK Pound</t>
  </si>
  <si>
    <t>US Dollars</t>
  </si>
  <si>
    <t>South African Rand</t>
  </si>
  <si>
    <t xml:space="preserve">  Uranium</t>
  </si>
  <si>
    <t xml:space="preserve">  Metal Ores</t>
  </si>
  <si>
    <t xml:space="preserve">  Fabricated Metals</t>
  </si>
  <si>
    <t xml:space="preserve">  Beverages</t>
  </si>
  <si>
    <t xml:space="preserve">  Grain Mill products</t>
  </si>
  <si>
    <t xml:space="preserve">  Other food products </t>
  </si>
  <si>
    <t xml:space="preserve">  Chemical and related products</t>
  </si>
  <si>
    <t>Agriculture</t>
  </si>
  <si>
    <t>Fishing</t>
  </si>
  <si>
    <t>Other services</t>
  </si>
  <si>
    <t xml:space="preserve">  Textile and wearing apparel</t>
  </si>
  <si>
    <t xml:space="preserve">  Non-metallic minerals products</t>
  </si>
  <si>
    <t xml:space="preserve">  Leather and related products</t>
  </si>
  <si>
    <t xml:space="preserve">  Publishing and Printing</t>
  </si>
  <si>
    <t xml:space="preserve">  Rubber and Plastics products</t>
  </si>
  <si>
    <t>Capital formation</t>
  </si>
  <si>
    <t>Changes in inventories</t>
  </si>
  <si>
    <t>Net lending (+) / Net borrowing(–)</t>
  </si>
  <si>
    <t>Discrepancy on GDP 1)</t>
  </si>
  <si>
    <t>Net lending/borrowing in external transactions 2)</t>
  </si>
  <si>
    <t xml:space="preserve">  Wood and wood products</t>
  </si>
  <si>
    <t>Income</t>
  </si>
  <si>
    <t>Property income, receivable</t>
  </si>
  <si>
    <t xml:space="preserve">  Interest, receivable</t>
  </si>
  <si>
    <t xml:space="preserve">  Income from public enterprises</t>
  </si>
  <si>
    <t xml:space="preserve">  Taxes on products</t>
  </si>
  <si>
    <t xml:space="preserve">  Other taxes on production</t>
  </si>
  <si>
    <t>Taxes on income and wealth</t>
  </si>
  <si>
    <t xml:space="preserve">  From corporations</t>
  </si>
  <si>
    <t xml:space="preserve">  From households</t>
  </si>
  <si>
    <t xml:space="preserve">  From the rest of the world</t>
  </si>
  <si>
    <t>Current transfers from the rest of the world</t>
  </si>
  <si>
    <t xml:space="preserve">  From SACU</t>
  </si>
  <si>
    <t xml:space="preserve">  Other</t>
  </si>
  <si>
    <t>Total income</t>
  </si>
  <si>
    <t>Expenditure</t>
  </si>
  <si>
    <t>Property income, payable</t>
  </si>
  <si>
    <t xml:space="preserve">  Interest, payable</t>
  </si>
  <si>
    <t>Current transfers to households and NPISH</t>
  </si>
  <si>
    <t>Current transfers to the rest of the world</t>
  </si>
  <si>
    <t>Total expenditure</t>
  </si>
  <si>
    <t>Saving and capital transfers</t>
  </si>
  <si>
    <t>Capital transfers, receivable</t>
  </si>
  <si>
    <t>Capital transfers, payable</t>
  </si>
  <si>
    <t>Total saving and capital transfers</t>
  </si>
  <si>
    <t>Acquisition less disposals of land</t>
  </si>
  <si>
    <t>Net lending(+) / Net borrowing(-)</t>
  </si>
  <si>
    <t>Percent of GDP</t>
  </si>
  <si>
    <t>2014</t>
  </si>
  <si>
    <t>2015</t>
  </si>
  <si>
    <t>2016</t>
  </si>
  <si>
    <t>2017</t>
  </si>
  <si>
    <t>Private Consumption by category and purpose Current prices - N$ millions</t>
  </si>
  <si>
    <t>Consumption purpose and category</t>
  </si>
  <si>
    <t>Food, beverages and tobacco</t>
  </si>
  <si>
    <t>Clothing and footwear</t>
  </si>
  <si>
    <t>Housing, water, electricity and fuels</t>
  </si>
  <si>
    <t>Transport</t>
  </si>
  <si>
    <t>Other goods</t>
  </si>
  <si>
    <t>Private consumption on the domestic market</t>
  </si>
  <si>
    <t>Direct purchases abroad by households</t>
  </si>
  <si>
    <t>Dir. purch. on the domestic market by non residents</t>
  </si>
  <si>
    <t>Total private consumption</t>
  </si>
  <si>
    <t>Private Consumption by category by purpose Current prices - percentage shares</t>
  </si>
  <si>
    <t>Annual percentage change, total</t>
  </si>
  <si>
    <t>Gross fixed capital formation by activity Current prices - N$ millions</t>
  </si>
  <si>
    <t>Wholesale and retail trade; hotels, restaurants</t>
  </si>
  <si>
    <t>Finance, real estate, business services</t>
  </si>
  <si>
    <t>Community, social and personal services</t>
  </si>
  <si>
    <t>Producers of government services</t>
  </si>
  <si>
    <t>Gross fixed capital formation by type of asset Current prices - N$ millions</t>
  </si>
  <si>
    <t>Type of asset</t>
  </si>
  <si>
    <t>Buildings</t>
  </si>
  <si>
    <t>Construction works</t>
  </si>
  <si>
    <t>Transport equipment</t>
  </si>
  <si>
    <t>Machinery and other equipment</t>
  </si>
  <si>
    <t>Mineral exploration</t>
  </si>
  <si>
    <t>Gross fixed capital formation by type of asset Constant prices - N$ millions</t>
  </si>
  <si>
    <t>Gross fixed capital formation by type of ownership Current prices - N$ millions</t>
  </si>
  <si>
    <t>Ownership</t>
  </si>
  <si>
    <t>Public</t>
  </si>
  <si>
    <t xml:space="preserve">  Producers of government services</t>
  </si>
  <si>
    <t xml:space="preserve">  Public corporations and enterprises</t>
  </si>
  <si>
    <t>Private</t>
  </si>
  <si>
    <t>Gross fixed capital formation by type of ownership Constant prices - N$ millions</t>
  </si>
  <si>
    <t>Fixed capital stock by activity Current prices - N$ millions</t>
  </si>
  <si>
    <t>Fixed capital stock by activity Constant prices - N$ millions</t>
  </si>
  <si>
    <t>General government: Income, expenditure and savings</t>
  </si>
  <si>
    <t>External Transactions</t>
  </si>
  <si>
    <t>Export of goods and services Current prices - N$ millions</t>
  </si>
  <si>
    <t>Product group</t>
  </si>
  <si>
    <t>Live animals, animal products and crops, etc</t>
  </si>
  <si>
    <t xml:space="preserve">Live animals </t>
  </si>
  <si>
    <t>Animal products</t>
  </si>
  <si>
    <t>Crops, vegetables, fruits, forestry products</t>
  </si>
  <si>
    <t>Fish and other fishing products</t>
  </si>
  <si>
    <t>Ores and minerals</t>
  </si>
  <si>
    <t>Metal ores incl uranium ore</t>
  </si>
  <si>
    <t>Other minerals</t>
  </si>
  <si>
    <t>Diamonds</t>
  </si>
  <si>
    <t>Electricity</t>
  </si>
  <si>
    <t>Manufactured products</t>
  </si>
  <si>
    <t>Meat, meat preparations</t>
  </si>
  <si>
    <t>Prepared and preserved fish</t>
  </si>
  <si>
    <t>Other food products</t>
  </si>
  <si>
    <t>Beverages</t>
  </si>
  <si>
    <t>Copper &amp; Zinc refined</t>
  </si>
  <si>
    <t>Cut and polished diamonds</t>
  </si>
  <si>
    <t>Total exports of goods, fob</t>
  </si>
  <si>
    <t>Services (excl. direct purchases by non-residents)</t>
  </si>
  <si>
    <t>Direct purchases in Namibia by non-residents</t>
  </si>
  <si>
    <t>Total exports of services</t>
  </si>
  <si>
    <t>Total exports of goods and services</t>
  </si>
  <si>
    <t>Import of goods and services Current prices - N$ millions</t>
  </si>
  <si>
    <t>Agriculture and forestry products</t>
  </si>
  <si>
    <t>Meat and meat products</t>
  </si>
  <si>
    <t>Tobacco products</t>
  </si>
  <si>
    <t>Textiles, clothing, leather prod, foowear</t>
  </si>
  <si>
    <t>Wood  and wood products</t>
  </si>
  <si>
    <t>Paper prod, printed matter, recorded media</t>
  </si>
  <si>
    <t>Refined petroleum products</t>
  </si>
  <si>
    <t>Chemical products, rubber &amp; plastics prod</t>
  </si>
  <si>
    <t>Other non-metallic mineral products</t>
  </si>
  <si>
    <t>Basic metals</t>
  </si>
  <si>
    <t>Fabricated metal prod ex mach &amp; equipm</t>
  </si>
  <si>
    <t>Machinery and equipment n.e.c.</t>
  </si>
  <si>
    <t>Electrical machinery and apparatus</t>
  </si>
  <si>
    <t>Medical, etc. instruments, watches, clocks</t>
  </si>
  <si>
    <t>Other products n.e.c</t>
  </si>
  <si>
    <t>Services (excl. direct purchases abroad)</t>
  </si>
  <si>
    <t>Direct purchases abroad by residents</t>
  </si>
  <si>
    <t>Total imports of goods and services</t>
  </si>
  <si>
    <t>External Trade Indices</t>
  </si>
  <si>
    <t xml:space="preserve">  Value</t>
  </si>
  <si>
    <t xml:space="preserve">  Volume</t>
  </si>
  <si>
    <t xml:space="preserve">  Prices</t>
  </si>
  <si>
    <t>External Trade Indices - annual changes</t>
  </si>
  <si>
    <t>Terms of trade</t>
  </si>
  <si>
    <t>Gross domestic product and gross national income</t>
  </si>
  <si>
    <t>National disposable income and savings</t>
  </si>
  <si>
    <t>Inflation</t>
  </si>
  <si>
    <t>GDP by activity Current prices - N$ millions</t>
  </si>
  <si>
    <t xml:space="preserve">GDP by activity Current prices - percentage contribution to GDP </t>
  </si>
  <si>
    <t>GDP by activity Constant 2010 prices - N$ millions</t>
  </si>
  <si>
    <t>Expenditure on GDP Current prices - N$ millions</t>
  </si>
  <si>
    <t>Expenditure on GDP Current prices - percentage shares of GDP</t>
  </si>
  <si>
    <t>2018</t>
  </si>
  <si>
    <t xml:space="preserve">  Fishing and fish processing on board</t>
  </si>
  <si>
    <t xml:space="preserve">Information Communication </t>
  </si>
  <si>
    <t>Real estate activities</t>
  </si>
  <si>
    <t>Administrative and support services</t>
  </si>
  <si>
    <t xml:space="preserve">Arts, Entertainment &amp; Other Service activities </t>
  </si>
  <si>
    <t>Expenditure on GDP Constant 2015 prices - annual percentage change</t>
  </si>
  <si>
    <t>Expenditure on GDP Constant 2015 prices - N$ millions</t>
  </si>
  <si>
    <t>Private Consumption by category by purpose Constant 2015 prices - N$ millions</t>
  </si>
  <si>
    <t>Gross fixed capital formation by activity Constant 2015 prices - N$ millions</t>
  </si>
  <si>
    <t>Imports of goods, CIF</t>
  </si>
  <si>
    <t>Imports of services, CIF</t>
  </si>
  <si>
    <t>Import of goods and services Constant 2015 prices - N$ millions</t>
  </si>
  <si>
    <t>Other manufactured products n.e.c. incl. reexports</t>
  </si>
  <si>
    <t>Export of goods and services Constant 2015 prices - N$ millions</t>
  </si>
  <si>
    <t>2015=100</t>
  </si>
  <si>
    <t>Constant 2015 prices - N$ millions</t>
  </si>
  <si>
    <t>Constant 2015 prices - N$ per capita</t>
  </si>
  <si>
    <t>2015 = 100</t>
  </si>
  <si>
    <t>GDP by activity Constant 2015 Prices - annual percentage change</t>
  </si>
  <si>
    <t>2019</t>
  </si>
  <si>
    <t>Finance, real estate, professional, administrative</t>
  </si>
  <si>
    <t>Arts, entertainment, other services;private households</t>
  </si>
  <si>
    <t>Imputed transfer from the Central Bank</t>
  </si>
  <si>
    <t>Agriculture, forestry and fishing</t>
  </si>
  <si>
    <t>Financial and insurance service activities</t>
  </si>
  <si>
    <t>Professional, scientific and techical services</t>
  </si>
  <si>
    <t>Accounts</t>
  </si>
  <si>
    <t>Table of Content</t>
  </si>
  <si>
    <t>Gross Domestic Product and Gross National Income</t>
  </si>
  <si>
    <t>Gross Domestic Disposble Income, Savings and Inflation</t>
  </si>
  <si>
    <t>GDP by Expenditure - Current prices and Percentage Share</t>
  </si>
  <si>
    <t>GDP by Activity at Current prices</t>
  </si>
  <si>
    <t>GDP by Activity at Current prices - Percentage Shares</t>
  </si>
  <si>
    <t>GDP by Activity at Constant prices</t>
  </si>
  <si>
    <t>GDP by Activity at Constant prices - Percentage change</t>
  </si>
  <si>
    <t>GDP by Expenditure - Constant prices and percentage change</t>
  </si>
  <si>
    <t>Private Consumption - Current prices</t>
  </si>
  <si>
    <t>Private Consumption - Constant prices</t>
  </si>
  <si>
    <t>Gross Fixed Capital Formation by activity - Current prices</t>
  </si>
  <si>
    <t>Gross Fixed Capital Formation by activity - Constant prices</t>
  </si>
  <si>
    <t>Gross Fixed Capital Formation by type of asset - Current and Constant prices</t>
  </si>
  <si>
    <t>Gross Fixed Capital Formation by type of ownership - Current and Constant prices</t>
  </si>
  <si>
    <t>Fixed Capital Stock by activity - Current and Constant prices</t>
  </si>
  <si>
    <t>General Government</t>
  </si>
  <si>
    <t>Export of goods and services - current prices</t>
  </si>
  <si>
    <t>Export of goods and services - constant prices</t>
  </si>
  <si>
    <t>Imports of goodsand services - current prices</t>
  </si>
  <si>
    <t>Imports of goodsand services - constant prices</t>
  </si>
  <si>
    <t>Trade Indices</t>
  </si>
  <si>
    <t>Exchange rates</t>
  </si>
  <si>
    <t>2020</t>
  </si>
  <si>
    <t>2021</t>
  </si>
  <si>
    <t>Terms of trade 1</t>
  </si>
  <si>
    <t>Back to Table of Content</t>
  </si>
  <si>
    <t xml:space="preserve">Annual National </t>
  </si>
  <si>
    <t>Annual changes, percent</t>
  </si>
  <si>
    <t>Percent of GDP at market prices</t>
  </si>
  <si>
    <t xml:space="preserve">Annual change, percent </t>
  </si>
  <si>
    <t>2022</t>
  </si>
  <si>
    <t>Account</t>
  </si>
  <si>
    <t>1. Goods and services</t>
  </si>
  <si>
    <t xml:space="preserve">2. Production </t>
  </si>
  <si>
    <t xml:space="preserve">3. Generation of income </t>
  </si>
  <si>
    <t>4. Allocation of primary income</t>
  </si>
  <si>
    <t>5. Secondary distribution of income</t>
  </si>
  <si>
    <t>6. Use of disposable income</t>
  </si>
  <si>
    <t>7. Capital</t>
  </si>
  <si>
    <t>8. GFCF</t>
  </si>
  <si>
    <t xml:space="preserve">9. Financial </t>
  </si>
  <si>
    <t>10. Current ROW</t>
  </si>
  <si>
    <t>11. Capital ROW</t>
  </si>
  <si>
    <t>Classifications</t>
  </si>
  <si>
    <t>Products</t>
  </si>
  <si>
    <t>Industries</t>
  </si>
  <si>
    <t>Primary input categories</t>
  </si>
  <si>
    <t>Institutional sectors</t>
  </si>
  <si>
    <t>Financial assets</t>
  </si>
  <si>
    <t>Current ROW</t>
  </si>
  <si>
    <t>Capital ROW</t>
  </si>
  <si>
    <t>1.Goods and services</t>
  </si>
  <si>
    <t xml:space="preserve">Products </t>
  </si>
  <si>
    <t xml:space="preserve">1.1 Trade and transport margins </t>
  </si>
  <si>
    <t>1.2 Intermediate consumption</t>
  </si>
  <si>
    <t>1.6 Final consumption expenditure</t>
  </si>
  <si>
    <t>1.7 Changes in inventories</t>
  </si>
  <si>
    <t>1.8 GFCF</t>
  </si>
  <si>
    <t>1.10 Exports of goods and services</t>
  </si>
  <si>
    <t>2.Production</t>
  </si>
  <si>
    <t>2.1 Output</t>
  </si>
  <si>
    <t>3.Generation of income</t>
  </si>
  <si>
    <t>3.2 Gross value added</t>
  </si>
  <si>
    <t>3.10 COE from ROW</t>
  </si>
  <si>
    <t>4.Allocation of primary income</t>
  </si>
  <si>
    <t>4.3 Generated income</t>
  </si>
  <si>
    <t>4.4 Property income</t>
  </si>
  <si>
    <t>4.10 Property income from ROW</t>
  </si>
  <si>
    <t>5.Secondary distribution of income</t>
  </si>
  <si>
    <t>5.4 Gross national income</t>
  </si>
  <si>
    <t>5.5 Current transfers</t>
  </si>
  <si>
    <t>5.10 Current transfers from ROW</t>
  </si>
  <si>
    <t>6.Use of disposable income</t>
  </si>
  <si>
    <t>6.5 Disposable income</t>
  </si>
  <si>
    <t>7.Capital</t>
  </si>
  <si>
    <t>7.6 Savings</t>
  </si>
  <si>
    <t>7.7 Capital transfers</t>
  </si>
  <si>
    <t>7.11 Capital transfers from ROW</t>
  </si>
  <si>
    <t>8.GFCF</t>
  </si>
  <si>
    <t>8.7 GFCF</t>
  </si>
  <si>
    <t>9.Financial</t>
  </si>
  <si>
    <t>9.7 Net lending or net borrowing</t>
  </si>
  <si>
    <t>9.11 Net lending of ROW</t>
  </si>
  <si>
    <t>10.Current ROW</t>
  </si>
  <si>
    <t>10.1 Imports of goods and services</t>
  </si>
  <si>
    <t>10.3 COE to ROW</t>
  </si>
  <si>
    <t>10.4 Property income to ROW</t>
  </si>
  <si>
    <t>10.5 Current transfers to ROW</t>
  </si>
  <si>
    <t>11.Capital ROW</t>
  </si>
  <si>
    <t>11.7 Capital transfers to ROW</t>
  </si>
  <si>
    <t>11.10 Current external balance</t>
  </si>
  <si>
    <t>12.TOTAL</t>
  </si>
  <si>
    <t>Consistency Check</t>
  </si>
  <si>
    <t>National Accounts Matrix 2023</t>
  </si>
  <si>
    <t>2023</t>
  </si>
  <si>
    <t>4.1 Taxes on products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</si>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</sst>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"/>
    <numFmt numFmtId="167" formatCode="0.0"/>
    <numFmt numFmtId="168" formatCode="#,##0.000"/>
    <numFmt numFmtId="169" formatCode="_(* #,##0_);_(* \(#,##0\);_(* &quot;-&quot;??_);_(@_)"/>
    <numFmt numFmtId="170" formatCode="_(* #,##0.0_);_(* \(#,##0.0\);_(* &quot;-&quot;??_);_(@_)"/>
    <numFmt numFmtId="172" formatCode="_(* #,##0.0000000_);_(* \(#,##0.0000000\);_(* &quot;-&quot;??_);_(@_)"/>
    <numFmt numFmtId="173" formatCode="_(* #,##0.000_);_(* \(#,##0.000\);_(* &quot;-&quot;??_);_(@_)"/>
    <numFmt numFmtId="175" formatCode="_-* #,##0.000_-;\-* #,##0.000_-;_-* &quot;-&quot;?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charset val="186"/>
      <scheme val="minor"/>
    </font>
    <font>
      <sz val="9"/>
      <color rgb="FF3333FF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1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</cellStyleXfs>
  <cellXfs count="290">
    <xf numFmtId="0" fontId="0" fillId="0" borderId="0" xfId="0"/>
    <xf numFmtId="0" fontId="0" fillId="3" borderId="0" xfId="0" applyFill="1"/>
    <xf numFmtId="0" fontId="13" fillId="3" borderId="0" xfId="0" applyFont="1" applyFill="1"/>
    <xf numFmtId="166" fontId="3" fillId="3" borderId="0" xfId="7" applyNumberFormat="1" applyFont="1" applyFill="1"/>
    <xf numFmtId="165" fontId="3" fillId="3" borderId="0" xfId="17" quotePrefix="1" applyNumberFormat="1" applyFont="1" applyFill="1" applyAlignment="1"/>
    <xf numFmtId="165" fontId="3" fillId="3" borderId="0" xfId="17" applyNumberFormat="1" applyFont="1" applyFill="1" applyAlignment="1"/>
    <xf numFmtId="0" fontId="3" fillId="3" borderId="0" xfId="2" applyFont="1" applyFill="1"/>
    <xf numFmtId="166" fontId="3" fillId="3" borderId="0" xfId="2" applyNumberFormat="1" applyFont="1" applyFill="1"/>
    <xf numFmtId="3" fontId="4" fillId="3" borderId="0" xfId="2" applyNumberFormat="1" applyFont="1" applyFill="1" applyAlignment="1">
      <alignment vertical="center"/>
    </xf>
    <xf numFmtId="0" fontId="3" fillId="3" borderId="0" xfId="3" applyFont="1" applyFill="1"/>
    <xf numFmtId="3" fontId="4" fillId="3" borderId="0" xfId="3" applyNumberFormat="1" applyFont="1" applyFill="1"/>
    <xf numFmtId="3" fontId="4" fillId="3" borderId="0" xfId="3" applyNumberFormat="1" applyFont="1" applyFill="1" applyAlignment="1">
      <alignment vertical="center"/>
    </xf>
    <xf numFmtId="3" fontId="3" fillId="3" borderId="0" xfId="4" applyNumberFormat="1" applyFont="1" applyFill="1"/>
    <xf numFmtId="3" fontId="4" fillId="3" borderId="0" xfId="4" applyNumberFormat="1" applyFont="1" applyFill="1"/>
    <xf numFmtId="3" fontId="0" fillId="0" borderId="0" xfId="0" applyNumberFormat="1"/>
    <xf numFmtId="3" fontId="4" fillId="3" borderId="1" xfId="7" applyNumberFormat="1" applyFont="1" applyFill="1" applyBorder="1" applyAlignment="1">
      <alignment vertical="center"/>
    </xf>
    <xf numFmtId="3" fontId="4" fillId="3" borderId="1" xfId="7" quotePrefix="1" applyNumberFormat="1" applyFont="1" applyFill="1" applyBorder="1" applyAlignment="1">
      <alignment horizontal="right" vertical="center"/>
    </xf>
    <xf numFmtId="165" fontId="3" fillId="3" borderId="2" xfId="17" quotePrefix="1" applyNumberFormat="1" applyFont="1" applyFill="1" applyBorder="1" applyAlignment="1"/>
    <xf numFmtId="165" fontId="3" fillId="3" borderId="2" xfId="17" applyNumberFormat="1" applyFont="1" applyFill="1" applyBorder="1" applyAlignment="1"/>
    <xf numFmtId="3" fontId="4" fillId="3" borderId="1" xfId="4" applyNumberFormat="1" applyFont="1" applyFill="1" applyBorder="1" applyAlignment="1">
      <alignment vertical="center"/>
    </xf>
    <xf numFmtId="3" fontId="4" fillId="3" borderId="1" xfId="4" quotePrefix="1" applyNumberFormat="1" applyFont="1" applyFill="1" applyBorder="1" applyAlignment="1">
      <alignment horizontal="right" vertical="center"/>
    </xf>
    <xf numFmtId="3" fontId="3" fillId="3" borderId="2" xfId="4" applyNumberFormat="1" applyFont="1" applyFill="1" applyBorder="1" applyAlignment="1">
      <alignment vertical="center"/>
    </xf>
    <xf numFmtId="3" fontId="14" fillId="3" borderId="1" xfId="6" applyNumberFormat="1" applyFont="1" applyFill="1" applyBorder="1" applyAlignment="1">
      <alignment vertical="center"/>
    </xf>
    <xf numFmtId="3" fontId="14" fillId="3" borderId="1" xfId="6" quotePrefix="1" applyNumberFormat="1" applyFont="1" applyFill="1" applyBorder="1" applyAlignment="1">
      <alignment horizontal="right" vertical="center"/>
    </xf>
    <xf numFmtId="3" fontId="15" fillId="3" borderId="0" xfId="6" applyNumberFormat="1" applyFont="1" applyFill="1"/>
    <xf numFmtId="3" fontId="14" fillId="3" borderId="0" xfId="6" applyNumberFormat="1" applyFont="1" applyFill="1" applyAlignment="1">
      <alignment horizontal="right"/>
    </xf>
    <xf numFmtId="3" fontId="14" fillId="3" borderId="0" xfId="6" applyNumberFormat="1" applyFont="1" applyFill="1"/>
    <xf numFmtId="3" fontId="16" fillId="3" borderId="0" xfId="6" applyNumberFormat="1" applyFont="1" applyFill="1"/>
    <xf numFmtId="168" fontId="14" fillId="3" borderId="0" xfId="6" applyNumberFormat="1" applyFont="1" applyFill="1" applyAlignment="1">
      <alignment horizontal="right"/>
    </xf>
    <xf numFmtId="166" fontId="3" fillId="3" borderId="0" xfId="8" applyNumberFormat="1" applyFont="1" applyFill="1"/>
    <xf numFmtId="0" fontId="0" fillId="0" borderId="0" xfId="0" quotePrefix="1"/>
    <xf numFmtId="167" fontId="0" fillId="0" borderId="0" xfId="0" applyNumberFormat="1"/>
    <xf numFmtId="4" fontId="0" fillId="0" borderId="0" xfId="0" applyNumberFormat="1"/>
    <xf numFmtId="0" fontId="12" fillId="0" borderId="0" xfId="0" applyFont="1"/>
    <xf numFmtId="3" fontId="5" fillId="0" borderId="0" xfId="0" applyNumberFormat="1" applyFont="1"/>
    <xf numFmtId="3" fontId="17" fillId="0" borderId="0" xfId="0" applyNumberFormat="1" applyFont="1"/>
    <xf numFmtId="3" fontId="12" fillId="0" borderId="0" xfId="0" applyNumberFormat="1" applyFont="1"/>
    <xf numFmtId="3" fontId="12" fillId="0" borderId="0" xfId="0" quotePrefix="1" applyNumberFormat="1" applyFont="1"/>
    <xf numFmtId="165" fontId="14" fillId="3" borderId="1" xfId="3" quotePrefix="1" applyNumberFormat="1" applyFont="1" applyFill="1" applyBorder="1" applyAlignment="1">
      <alignment horizontal="left" vertical="center"/>
    </xf>
    <xf numFmtId="169" fontId="14" fillId="3" borderId="1" xfId="1" quotePrefix="1" applyNumberFormat="1" applyFont="1" applyFill="1" applyBorder="1" applyAlignment="1">
      <alignment horizontal="right" vertical="center"/>
    </xf>
    <xf numFmtId="169" fontId="14" fillId="3" borderId="1" xfId="1" applyNumberFormat="1" applyFont="1" applyFill="1" applyBorder="1" applyAlignment="1">
      <alignment horizontal="right" vertical="center"/>
    </xf>
    <xf numFmtId="3" fontId="16" fillId="3" borderId="0" xfId="3" applyNumberFormat="1" applyFont="1" applyFill="1"/>
    <xf numFmtId="169" fontId="16" fillId="3" borderId="0" xfId="1" applyNumberFormat="1" applyFont="1" applyFill="1" applyAlignment="1"/>
    <xf numFmtId="3" fontId="16" fillId="3" borderId="0" xfId="3" applyNumberFormat="1" applyFont="1" applyFill="1" applyAlignment="1">
      <alignment vertical="center"/>
    </xf>
    <xf numFmtId="169" fontId="16" fillId="3" borderId="0" xfId="1" applyNumberFormat="1" applyFont="1" applyFill="1" applyBorder="1" applyAlignment="1">
      <alignment vertical="center"/>
    </xf>
    <xf numFmtId="169" fontId="16" fillId="3" borderId="0" xfId="1" applyNumberFormat="1" applyFont="1" applyFill="1" applyBorder="1" applyAlignment="1"/>
    <xf numFmtId="165" fontId="16" fillId="3" borderId="0" xfId="3" quotePrefix="1" applyNumberFormat="1" applyFont="1" applyFill="1" applyAlignment="1">
      <alignment horizontal="left" vertical="center"/>
    </xf>
    <xf numFmtId="169" fontId="16" fillId="3" borderId="0" xfId="1" quotePrefix="1" applyNumberFormat="1" applyFont="1" applyFill="1" applyBorder="1" applyAlignment="1">
      <alignment horizontal="right" vertical="center"/>
    </xf>
    <xf numFmtId="3" fontId="14" fillId="3" borderId="0" xfId="3" applyNumberFormat="1" applyFont="1" applyFill="1" applyAlignment="1">
      <alignment vertical="center"/>
    </xf>
    <xf numFmtId="169" fontId="14" fillId="3" borderId="0" xfId="1" applyNumberFormat="1" applyFont="1" applyFill="1" applyBorder="1" applyAlignment="1">
      <alignment vertical="center"/>
    </xf>
    <xf numFmtId="169" fontId="14" fillId="3" borderId="0" xfId="1" quotePrefix="1" applyNumberFormat="1" applyFont="1" applyFill="1" applyBorder="1" applyAlignment="1">
      <alignment vertical="center"/>
    </xf>
    <xf numFmtId="165" fontId="14" fillId="3" borderId="0" xfId="3" quotePrefix="1" applyNumberFormat="1" applyFont="1" applyFill="1" applyAlignment="1">
      <alignment horizontal="left" vertical="center"/>
    </xf>
    <xf numFmtId="169" fontId="14" fillId="3" borderId="0" xfId="1" quotePrefix="1" applyNumberFormat="1" applyFont="1" applyFill="1" applyBorder="1" applyAlignment="1">
      <alignment horizontal="right" vertical="center"/>
    </xf>
    <xf numFmtId="165" fontId="16" fillId="3" borderId="2" xfId="3" applyNumberFormat="1" applyFont="1" applyFill="1" applyBorder="1" applyAlignment="1">
      <alignment horizontal="left" vertical="center"/>
    </xf>
    <xf numFmtId="170" fontId="16" fillId="3" borderId="2" xfId="1" quotePrefix="1" applyNumberFormat="1" applyFont="1" applyFill="1" applyBorder="1" applyAlignment="1">
      <alignment horizontal="right" vertical="center"/>
    </xf>
    <xf numFmtId="170" fontId="16" fillId="3" borderId="2" xfId="1" applyNumberFormat="1" applyFont="1" applyFill="1" applyBorder="1" applyAlignment="1">
      <alignment horizontal="right" vertical="center"/>
    </xf>
    <xf numFmtId="3" fontId="6" fillId="0" borderId="0" xfId="0" applyNumberFormat="1" applyFont="1"/>
    <xf numFmtId="3" fontId="7" fillId="0" borderId="0" xfId="0" applyNumberFormat="1" applyFont="1" applyAlignment="1">
      <alignment vertical="center"/>
    </xf>
    <xf numFmtId="3" fontId="8" fillId="0" borderId="0" xfId="0" applyNumberFormat="1" applyFont="1"/>
    <xf numFmtId="165" fontId="14" fillId="3" borderId="1" xfId="3" applyNumberFormat="1" applyFont="1" applyFill="1" applyBorder="1" applyAlignment="1">
      <alignment horizontal="left" vertical="center"/>
    </xf>
    <xf numFmtId="170" fontId="16" fillId="3" borderId="0" xfId="1" applyNumberFormat="1" applyFont="1" applyFill="1" applyAlignment="1"/>
    <xf numFmtId="170" fontId="16" fillId="3" borderId="0" xfId="1" applyNumberFormat="1" applyFont="1" applyFill="1" applyBorder="1" applyAlignment="1">
      <alignment vertical="center"/>
    </xf>
    <xf numFmtId="170" fontId="16" fillId="3" borderId="0" xfId="1" applyNumberFormat="1" applyFont="1" applyFill="1" applyBorder="1" applyAlignment="1"/>
    <xf numFmtId="170" fontId="16" fillId="3" borderId="0" xfId="1" quotePrefix="1" applyNumberFormat="1" applyFont="1" applyFill="1" applyBorder="1" applyAlignment="1">
      <alignment horizontal="right" vertical="center"/>
    </xf>
    <xf numFmtId="165" fontId="14" fillId="3" borderId="2" xfId="3" applyNumberFormat="1" applyFont="1" applyFill="1" applyBorder="1" applyAlignment="1">
      <alignment horizontal="left" vertical="center"/>
    </xf>
    <xf numFmtId="170" fontId="14" fillId="3" borderId="2" xfId="1" quotePrefix="1" applyNumberFormat="1" applyFont="1" applyFill="1" applyBorder="1" applyAlignment="1">
      <alignment horizontal="right" vertical="center"/>
    </xf>
    <xf numFmtId="170" fontId="14" fillId="3" borderId="2" xfId="1" applyNumberFormat="1" applyFont="1" applyFill="1" applyBorder="1" applyAlignment="1">
      <alignment horizontal="right" vertical="center"/>
    </xf>
    <xf numFmtId="169" fontId="14" fillId="3" borderId="0" xfId="1" applyNumberFormat="1" applyFont="1" applyFill="1" applyBorder="1" applyAlignment="1"/>
    <xf numFmtId="169" fontId="14" fillId="3" borderId="0" xfId="1" applyNumberFormat="1" applyFont="1" applyFill="1" applyBorder="1" applyAlignment="1">
      <alignment horizontal="right" vertical="center"/>
    </xf>
    <xf numFmtId="167" fontId="16" fillId="3" borderId="2" xfId="1" quotePrefix="1" applyNumberFormat="1" applyFont="1" applyFill="1" applyBorder="1" applyAlignment="1">
      <alignment horizontal="right" vertical="center"/>
    </xf>
    <xf numFmtId="167" fontId="5" fillId="0" borderId="0" xfId="0" applyNumberFormat="1" applyFont="1"/>
    <xf numFmtId="167" fontId="8" fillId="0" borderId="0" xfId="0" applyNumberFormat="1" applyFont="1"/>
    <xf numFmtId="167" fontId="7" fillId="0" borderId="0" xfId="0" applyNumberFormat="1" applyFont="1" applyAlignment="1">
      <alignment vertical="center"/>
    </xf>
    <xf numFmtId="169" fontId="12" fillId="0" borderId="0" xfId="1" applyNumberFormat="1" applyFont="1"/>
    <xf numFmtId="167" fontId="9" fillId="0" borderId="0" xfId="0" applyNumberFormat="1" applyFont="1"/>
    <xf numFmtId="169" fontId="7" fillId="0" borderId="0" xfId="1" applyNumberFormat="1" applyFont="1" applyAlignment="1"/>
    <xf numFmtId="165" fontId="14" fillId="3" borderId="2" xfId="3" quotePrefix="1" applyNumberFormat="1" applyFont="1" applyFill="1" applyBorder="1" applyAlignment="1">
      <alignment horizontal="left" vertical="center"/>
    </xf>
    <xf numFmtId="169" fontId="14" fillId="3" borderId="2" xfId="1" quotePrefix="1" applyNumberFormat="1" applyFont="1" applyFill="1" applyBorder="1" applyAlignment="1">
      <alignment horizontal="right" vertical="center"/>
    </xf>
    <xf numFmtId="169" fontId="14" fillId="3" borderId="2" xfId="1" applyNumberFormat="1" applyFont="1" applyFill="1" applyBorder="1" applyAlignment="1">
      <alignment horizontal="right" vertical="center"/>
    </xf>
    <xf numFmtId="165" fontId="14" fillId="3" borderId="1" xfId="3" quotePrefix="1" applyNumberFormat="1" applyFont="1" applyFill="1" applyBorder="1" applyAlignment="1">
      <alignment horizontal="right" vertical="center"/>
    </xf>
    <xf numFmtId="3" fontId="14" fillId="3" borderId="1" xfId="3" applyNumberFormat="1" applyFont="1" applyFill="1" applyBorder="1" applyAlignment="1">
      <alignment horizontal="right" vertical="center"/>
    </xf>
    <xf numFmtId="3" fontId="14" fillId="3" borderId="2" xfId="3" applyNumberFormat="1" applyFont="1" applyFill="1" applyBorder="1" applyAlignment="1">
      <alignment horizontal="right" vertical="center"/>
    </xf>
    <xf numFmtId="169" fontId="11" fillId="0" borderId="0" xfId="1" applyNumberFormat="1" applyFont="1"/>
    <xf numFmtId="169" fontId="14" fillId="3" borderId="1" xfId="1" applyNumberFormat="1" applyFont="1" applyFill="1" applyBorder="1" applyAlignment="1">
      <alignment vertical="center"/>
    </xf>
    <xf numFmtId="169" fontId="14" fillId="3" borderId="2" xfId="1" applyNumberFormat="1" applyFont="1" applyFill="1" applyBorder="1" applyAlignment="1">
      <alignment vertical="center"/>
    </xf>
    <xf numFmtId="3" fontId="14" fillId="3" borderId="1" xfId="4" applyNumberFormat="1" applyFont="1" applyFill="1" applyBorder="1" applyAlignment="1">
      <alignment vertical="center"/>
    </xf>
    <xf numFmtId="3" fontId="14" fillId="3" borderId="1" xfId="4" quotePrefix="1" applyNumberFormat="1" applyFont="1" applyFill="1" applyBorder="1" applyAlignment="1">
      <alignment horizontal="right" vertical="center"/>
    </xf>
    <xf numFmtId="3" fontId="14" fillId="3" borderId="0" xfId="4" applyNumberFormat="1" applyFont="1" applyFill="1"/>
    <xf numFmtId="3" fontId="16" fillId="3" borderId="0" xfId="4" applyNumberFormat="1" applyFont="1" applyFill="1"/>
    <xf numFmtId="164" fontId="11" fillId="0" borderId="0" xfId="1" applyFont="1"/>
    <xf numFmtId="3" fontId="15" fillId="3" borderId="0" xfId="4" applyNumberFormat="1" applyFont="1" applyFill="1"/>
    <xf numFmtId="3" fontId="16" fillId="3" borderId="0" xfId="4" applyNumberFormat="1" applyFont="1" applyFill="1" applyAlignment="1">
      <alignment vertical="center"/>
    </xf>
    <xf numFmtId="165" fontId="16" fillId="3" borderId="2" xfId="3" quotePrefix="1" applyNumberFormat="1" applyFont="1" applyFill="1" applyBorder="1" applyAlignment="1">
      <alignment horizontal="left" vertical="center"/>
    </xf>
    <xf numFmtId="165" fontId="16" fillId="3" borderId="2" xfId="12" applyNumberFormat="1" applyFont="1" applyFill="1" applyBorder="1" applyAlignment="1">
      <alignment vertical="center"/>
    </xf>
    <xf numFmtId="0" fontId="18" fillId="0" borderId="0" xfId="0" applyFont="1"/>
    <xf numFmtId="3" fontId="16" fillId="3" borderId="2" xfId="4" applyNumberFormat="1" applyFont="1" applyFill="1" applyBorder="1" applyAlignment="1">
      <alignment vertical="center"/>
    </xf>
    <xf numFmtId="166" fontId="16" fillId="3" borderId="2" xfId="14" applyNumberFormat="1" applyFont="1" applyFill="1" applyBorder="1" applyAlignment="1">
      <alignment vertical="center"/>
    </xf>
    <xf numFmtId="9" fontId="3" fillId="3" borderId="2" xfId="12" applyFont="1" applyFill="1" applyBorder="1" applyAlignment="1">
      <alignment vertical="center"/>
    </xf>
    <xf numFmtId="0" fontId="17" fillId="0" borderId="0" xfId="0" applyFont="1"/>
    <xf numFmtId="0" fontId="19" fillId="0" borderId="0" xfId="0" applyFont="1"/>
    <xf numFmtId="3" fontId="8" fillId="2" borderId="0" xfId="0" applyNumberFormat="1" applyFont="1" applyFill="1"/>
    <xf numFmtId="3" fontId="11" fillId="0" borderId="0" xfId="1" applyNumberFormat="1" applyFont="1"/>
    <xf numFmtId="9" fontId="11" fillId="0" borderId="0" xfId="12" applyFont="1"/>
    <xf numFmtId="166" fontId="16" fillId="3" borderId="0" xfId="4" applyNumberFormat="1" applyFont="1" applyFill="1"/>
    <xf numFmtId="3" fontId="14" fillId="3" borderId="2" xfId="4" applyNumberFormat="1" applyFont="1" applyFill="1" applyBorder="1" applyAlignment="1">
      <alignment vertical="center"/>
    </xf>
    <xf numFmtId="166" fontId="16" fillId="3" borderId="2" xfId="12" applyNumberFormat="1" applyFont="1" applyFill="1" applyBorder="1" applyAlignment="1">
      <alignment vertical="center"/>
    </xf>
    <xf numFmtId="166" fontId="16" fillId="3" borderId="3" xfId="4" applyNumberFormat="1" applyFont="1" applyFill="1" applyBorder="1"/>
    <xf numFmtId="3" fontId="16" fillId="3" borderId="3" xfId="4" applyNumberFormat="1" applyFont="1" applyFill="1" applyBorder="1"/>
    <xf numFmtId="3" fontId="14" fillId="0" borderId="0" xfId="0" applyNumberFormat="1" applyFont="1" applyProtection="1">
      <protection locked="0"/>
    </xf>
    <xf numFmtId="3" fontId="15" fillId="3" borderId="1" xfId="5" applyNumberFormat="1" applyFont="1" applyFill="1" applyBorder="1" applyAlignment="1" applyProtection="1">
      <alignment vertical="center"/>
      <protection locked="0"/>
    </xf>
    <xf numFmtId="165" fontId="14" fillId="3" borderId="1" xfId="5" quotePrefix="1" applyNumberFormat="1" applyFont="1" applyFill="1" applyBorder="1" applyAlignment="1">
      <alignment horizontal="right" vertical="center"/>
    </xf>
    <xf numFmtId="3" fontId="15" fillId="3" borderId="0" xfId="5" applyNumberFormat="1" applyFont="1" applyFill="1" applyProtection="1">
      <protection locked="0"/>
    </xf>
    <xf numFmtId="3" fontId="14" fillId="3" borderId="0" xfId="5" applyNumberFormat="1" applyFont="1" applyFill="1" applyAlignment="1" applyProtection="1">
      <alignment horizontal="right" vertical="center"/>
      <protection locked="0"/>
    </xf>
    <xf numFmtId="3" fontId="16" fillId="3" borderId="0" xfId="5" applyNumberFormat="1" applyFont="1" applyFill="1" applyProtection="1">
      <protection locked="0"/>
    </xf>
    <xf numFmtId="3" fontId="14" fillId="3" borderId="0" xfId="5" applyNumberFormat="1" applyFont="1" applyFill="1" applyProtection="1">
      <protection locked="0"/>
    </xf>
    <xf numFmtId="4" fontId="14" fillId="3" borderId="0" xfId="5" applyNumberFormat="1" applyFont="1" applyFill="1" applyProtection="1">
      <protection locked="0"/>
    </xf>
    <xf numFmtId="3" fontId="16" fillId="3" borderId="0" xfId="5" quotePrefix="1" applyNumberFormat="1" applyFont="1" applyFill="1" applyProtection="1">
      <protection locked="0"/>
    </xf>
    <xf numFmtId="3" fontId="14" fillId="3" borderId="2" xfId="5" applyNumberFormat="1" applyFont="1" applyFill="1" applyBorder="1" applyAlignment="1" applyProtection="1">
      <alignment vertical="center"/>
      <protection locked="0"/>
    </xf>
    <xf numFmtId="3" fontId="14" fillId="3" borderId="0" xfId="5" applyNumberFormat="1" applyFont="1" applyFill="1" applyAlignment="1" applyProtection="1">
      <alignment horizontal="right"/>
      <protection locked="0"/>
    </xf>
    <xf numFmtId="3" fontId="16" fillId="3" borderId="0" xfId="5" applyNumberFormat="1" applyFont="1" applyFill="1" applyAlignment="1" applyProtection="1">
      <alignment vertical="center"/>
      <protection locked="0"/>
    </xf>
    <xf numFmtId="165" fontId="16" fillId="3" borderId="0" xfId="15" quotePrefix="1" applyNumberFormat="1" applyFont="1" applyFill="1" applyAlignment="1" applyProtection="1">
      <protection locked="0"/>
    </xf>
    <xf numFmtId="165" fontId="16" fillId="3" borderId="0" xfId="15" applyNumberFormat="1" applyFont="1" applyFill="1" applyAlignment="1" applyProtection="1">
      <protection locked="0"/>
    </xf>
    <xf numFmtId="165" fontId="16" fillId="3" borderId="2" xfId="15" quotePrefix="1" applyNumberFormat="1" applyFont="1" applyFill="1" applyBorder="1" applyAlignment="1" applyProtection="1">
      <alignment vertical="center"/>
      <protection locked="0"/>
    </xf>
    <xf numFmtId="165" fontId="16" fillId="3" borderId="2" xfId="15" applyNumberFormat="1" applyFont="1" applyFill="1" applyBorder="1" applyAlignment="1" applyProtection="1">
      <alignment vertical="center"/>
      <protection locked="0"/>
    </xf>
    <xf numFmtId="3" fontId="0" fillId="4" borderId="0" xfId="0" applyNumberFormat="1" applyFill="1"/>
    <xf numFmtId="49" fontId="10" fillId="0" borderId="0" xfId="0" applyNumberFormat="1" applyFont="1" applyAlignment="1">
      <alignment horizontal="left"/>
    </xf>
    <xf numFmtId="170" fontId="11" fillId="0" borderId="0" xfId="1" applyNumberFormat="1" applyFont="1"/>
    <xf numFmtId="3" fontId="16" fillId="0" borderId="0" xfId="6" applyNumberFormat="1" applyFont="1"/>
    <xf numFmtId="165" fontId="16" fillId="3" borderId="2" xfId="17" quotePrefix="1" applyNumberFormat="1" applyFont="1" applyFill="1" applyBorder="1" applyAlignment="1"/>
    <xf numFmtId="169" fontId="16" fillId="3" borderId="2" xfId="1" applyNumberFormat="1" applyFont="1" applyFill="1" applyBorder="1" applyAlignment="1"/>
    <xf numFmtId="3" fontId="4" fillId="0" borderId="0" xfId="0" applyNumberFormat="1" applyFont="1" applyProtection="1">
      <protection locked="0"/>
    </xf>
    <xf numFmtId="3" fontId="4" fillId="0" borderId="0" xfId="0" applyNumberFormat="1" applyFont="1"/>
    <xf numFmtId="3" fontId="4" fillId="0" borderId="0" xfId="0" applyNumberFormat="1" applyFont="1" applyAlignment="1">
      <alignment vertical="center" wrapText="1"/>
    </xf>
    <xf numFmtId="3" fontId="14" fillId="3" borderId="1" xfId="8" applyNumberFormat="1" applyFont="1" applyFill="1" applyBorder="1" applyAlignment="1">
      <alignment vertical="center"/>
    </xf>
    <xf numFmtId="165" fontId="14" fillId="3" borderId="1" xfId="8" quotePrefix="1" applyNumberFormat="1" applyFont="1" applyFill="1" applyBorder="1" applyAlignment="1">
      <alignment horizontal="right" vertical="center"/>
    </xf>
    <xf numFmtId="3" fontId="16" fillId="3" borderId="0" xfId="8" applyNumberFormat="1" applyFont="1" applyFill="1" applyAlignment="1">
      <alignment wrapText="1"/>
    </xf>
    <xf numFmtId="3" fontId="16" fillId="3" borderId="0" xfId="8" applyNumberFormat="1" applyFont="1" applyFill="1"/>
    <xf numFmtId="3" fontId="14" fillId="3" borderId="2" xfId="8" applyNumberFormat="1" applyFont="1" applyFill="1" applyBorder="1" applyAlignment="1">
      <alignment vertical="center" wrapText="1"/>
    </xf>
    <xf numFmtId="3" fontId="14" fillId="3" borderId="2" xfId="8" applyNumberFormat="1" applyFont="1" applyFill="1" applyBorder="1" applyAlignment="1">
      <alignment vertical="center"/>
    </xf>
    <xf numFmtId="3" fontId="16" fillId="3" borderId="0" xfId="8" applyNumberFormat="1" applyFont="1" applyFill="1" applyAlignment="1">
      <alignment vertical="center" wrapText="1"/>
    </xf>
    <xf numFmtId="3" fontId="16" fillId="3" borderId="0" xfId="8" applyNumberFormat="1" applyFont="1" applyFill="1" applyAlignment="1">
      <alignment vertical="center"/>
    </xf>
    <xf numFmtId="3" fontId="16" fillId="3" borderId="0" xfId="9" applyNumberFormat="1" applyFont="1" applyFill="1" applyAlignment="1">
      <alignment vertical="center" wrapText="1"/>
    </xf>
    <xf numFmtId="3" fontId="16" fillId="3" borderId="0" xfId="9" applyNumberFormat="1" applyFont="1" applyFill="1" applyAlignment="1">
      <alignment vertical="center"/>
    </xf>
    <xf numFmtId="3" fontId="16" fillId="3" borderId="0" xfId="9" applyNumberFormat="1" applyFont="1" applyFill="1" applyAlignment="1">
      <alignment wrapText="1"/>
    </xf>
    <xf numFmtId="165" fontId="11" fillId="0" borderId="0" xfId="12" applyNumberFormat="1" applyFont="1"/>
    <xf numFmtId="3" fontId="14" fillId="3" borderId="2" xfId="9" applyNumberFormat="1" applyFont="1" applyFill="1" applyBorder="1" applyAlignment="1">
      <alignment vertical="center" wrapText="1"/>
    </xf>
    <xf numFmtId="3" fontId="14" fillId="3" borderId="2" xfId="9" applyNumberFormat="1" applyFont="1" applyFill="1" applyBorder="1" applyAlignment="1">
      <alignment vertical="center"/>
    </xf>
    <xf numFmtId="166" fontId="16" fillId="3" borderId="0" xfId="8" applyNumberFormat="1" applyFont="1" applyFill="1"/>
    <xf numFmtId="166" fontId="14" fillId="3" borderId="2" xfId="8" applyNumberFormat="1" applyFont="1" applyFill="1" applyBorder="1" applyAlignment="1">
      <alignment vertical="center"/>
    </xf>
    <xf numFmtId="166" fontId="16" fillId="3" borderId="0" xfId="8" applyNumberFormat="1" applyFont="1" applyFill="1" applyAlignment="1">
      <alignment vertical="center"/>
    </xf>
    <xf numFmtId="166" fontId="16" fillId="3" borderId="0" xfId="9" applyNumberFormat="1" applyFont="1" applyFill="1" applyAlignment="1">
      <alignment vertical="center"/>
    </xf>
    <xf numFmtId="3" fontId="16" fillId="0" borderId="0" xfId="8" applyNumberFormat="1" applyFont="1"/>
    <xf numFmtId="3" fontId="14" fillId="3" borderId="0" xfId="9" applyNumberFormat="1" applyFont="1" applyFill="1" applyAlignment="1">
      <alignment vertical="center" wrapText="1"/>
    </xf>
    <xf numFmtId="43" fontId="0" fillId="0" borderId="0" xfId="0" applyNumberFormat="1"/>
    <xf numFmtId="3" fontId="14" fillId="3" borderId="1" xfId="2" applyNumberFormat="1" applyFont="1" applyFill="1" applyBorder="1" applyAlignment="1">
      <alignment vertical="center"/>
    </xf>
    <xf numFmtId="165" fontId="14" fillId="3" borderId="1" xfId="2" quotePrefix="1" applyNumberFormat="1" applyFont="1" applyFill="1" applyBorder="1" applyAlignment="1">
      <alignment horizontal="right" vertical="center"/>
    </xf>
    <xf numFmtId="3" fontId="16" fillId="3" borderId="0" xfId="2" applyNumberFormat="1" applyFont="1" applyFill="1"/>
    <xf numFmtId="3" fontId="14" fillId="3" borderId="2" xfId="2" applyNumberFormat="1" applyFont="1" applyFill="1" applyBorder="1" applyAlignment="1">
      <alignment vertical="center"/>
    </xf>
    <xf numFmtId="165" fontId="3" fillId="3" borderId="0" xfId="12" applyNumberFormat="1" applyFont="1" applyFill="1"/>
    <xf numFmtId="3" fontId="5" fillId="3" borderId="0" xfId="2" applyNumberFormat="1" applyFont="1" applyFill="1"/>
    <xf numFmtId="166" fontId="14" fillId="3" borderId="1" xfId="2" applyNumberFormat="1" applyFont="1" applyFill="1" applyBorder="1" applyAlignment="1">
      <alignment vertical="center"/>
    </xf>
    <xf numFmtId="166" fontId="16" fillId="3" borderId="0" xfId="2" applyNumberFormat="1" applyFont="1" applyFill="1"/>
    <xf numFmtId="166" fontId="14" fillId="3" borderId="2" xfId="2" applyNumberFormat="1" applyFont="1" applyFill="1" applyBorder="1" applyAlignment="1">
      <alignment vertical="center"/>
    </xf>
    <xf numFmtId="3" fontId="16" fillId="3" borderId="0" xfId="2" applyNumberFormat="1" applyFont="1" applyFill="1" applyAlignment="1">
      <alignment vertical="top"/>
    </xf>
    <xf numFmtId="3" fontId="16" fillId="3" borderId="2" xfId="2" applyNumberFormat="1" applyFont="1" applyFill="1" applyBorder="1" applyAlignment="1">
      <alignment vertical="center"/>
    </xf>
    <xf numFmtId="3" fontId="9" fillId="0" borderId="0" xfId="0" applyNumberFormat="1" applyFont="1"/>
    <xf numFmtId="3" fontId="14" fillId="3" borderId="1" xfId="3" applyNumberFormat="1" applyFont="1" applyFill="1" applyBorder="1" applyAlignment="1">
      <alignment vertical="center"/>
    </xf>
    <xf numFmtId="3" fontId="14" fillId="3" borderId="2" xfId="3" applyNumberFormat="1" applyFont="1" applyFill="1" applyBorder="1" applyAlignment="1">
      <alignment vertical="center"/>
    </xf>
    <xf numFmtId="3" fontId="5" fillId="3" borderId="0" xfId="3" applyNumberFormat="1" applyFont="1" applyFill="1"/>
    <xf numFmtId="166" fontId="14" fillId="3" borderId="1" xfId="3" applyNumberFormat="1" applyFont="1" applyFill="1" applyBorder="1" applyAlignment="1">
      <alignment vertical="center"/>
    </xf>
    <xf numFmtId="166" fontId="16" fillId="3" borderId="0" xfId="3" applyNumberFormat="1" applyFont="1" applyFill="1"/>
    <xf numFmtId="166" fontId="14" fillId="3" borderId="2" xfId="3" applyNumberFormat="1" applyFont="1" applyFill="1" applyBorder="1" applyAlignment="1">
      <alignment vertical="center"/>
    </xf>
    <xf numFmtId="166" fontId="16" fillId="0" borderId="0" xfId="8" applyNumberFormat="1" applyFont="1"/>
    <xf numFmtId="166" fontId="16" fillId="3" borderId="0" xfId="9" applyNumberFormat="1" applyFont="1" applyFill="1" applyAlignment="1">
      <alignment wrapText="1"/>
    </xf>
    <xf numFmtId="166" fontId="14" fillId="3" borderId="2" xfId="9" applyNumberFormat="1" applyFont="1" applyFill="1" applyBorder="1" applyAlignment="1">
      <alignment vertical="center"/>
    </xf>
    <xf numFmtId="3" fontId="14" fillId="3" borderId="3" xfId="4" applyNumberFormat="1" applyFont="1" applyFill="1" applyBorder="1"/>
    <xf numFmtId="166" fontId="14" fillId="3" borderId="3" xfId="4" applyNumberFormat="1" applyFont="1" applyFill="1" applyBorder="1"/>
    <xf numFmtId="3" fontId="20" fillId="3" borderId="0" xfId="4" applyNumberFormat="1" applyFont="1" applyFill="1"/>
    <xf numFmtId="9" fontId="0" fillId="0" borderId="0" xfId="0" applyNumberFormat="1"/>
    <xf numFmtId="165" fontId="16" fillId="3" borderId="0" xfId="4" applyNumberFormat="1" applyFont="1" applyFill="1"/>
    <xf numFmtId="0" fontId="22" fillId="0" borderId="0" xfId="18"/>
    <xf numFmtId="0" fontId="23" fillId="0" borderId="0" xfId="0" applyFont="1"/>
    <xf numFmtId="0" fontId="24" fillId="0" borderId="0" xfId="18" applyFont="1"/>
    <xf numFmtId="0" fontId="25" fillId="0" borderId="0" xfId="0" applyFont="1"/>
    <xf numFmtId="3" fontId="14" fillId="3" borderId="0" xfId="6" applyNumberFormat="1" applyFont="1" applyFill="1" applyAlignment="1">
      <alignment wrapText="1"/>
    </xf>
    <xf numFmtId="165" fontId="14" fillId="3" borderId="0" xfId="12" applyNumberFormat="1" applyFont="1" applyFill="1" applyAlignment="1">
      <alignment wrapText="1"/>
    </xf>
    <xf numFmtId="3" fontId="16" fillId="0" borderId="0" xfId="6" applyNumberFormat="1" applyFont="1" applyAlignment="1">
      <alignment wrapText="1"/>
    </xf>
    <xf numFmtId="3" fontId="16" fillId="3" borderId="0" xfId="6" applyNumberFormat="1" applyFont="1" applyFill="1" applyAlignment="1">
      <alignment wrapText="1"/>
    </xf>
    <xf numFmtId="3" fontId="14" fillId="0" borderId="1" xfId="8" applyNumberFormat="1" applyFont="1" applyBorder="1" applyAlignment="1">
      <alignment vertical="center"/>
    </xf>
    <xf numFmtId="165" fontId="14" fillId="0" borderId="1" xfId="8" quotePrefix="1" applyNumberFormat="1" applyFont="1" applyBorder="1" applyAlignment="1">
      <alignment horizontal="right" vertical="center"/>
    </xf>
    <xf numFmtId="3" fontId="16" fillId="0" borderId="0" xfId="8" applyNumberFormat="1" applyFont="1" applyAlignment="1">
      <alignment wrapText="1"/>
    </xf>
    <xf numFmtId="3" fontId="14" fillId="0" borderId="2" xfId="8" applyNumberFormat="1" applyFont="1" applyBorder="1" applyAlignment="1">
      <alignment vertical="center" wrapText="1"/>
    </xf>
    <xf numFmtId="166" fontId="14" fillId="0" borderId="2" xfId="8" applyNumberFormat="1" applyFont="1" applyBorder="1" applyAlignment="1">
      <alignment vertical="center"/>
    </xf>
    <xf numFmtId="3" fontId="16" fillId="0" borderId="0" xfId="8" applyNumberFormat="1" applyFont="1" applyAlignment="1">
      <alignment vertical="center" wrapText="1"/>
    </xf>
    <xf numFmtId="166" fontId="16" fillId="0" borderId="0" xfId="8" applyNumberFormat="1" applyFont="1" applyAlignment="1">
      <alignment vertical="center"/>
    </xf>
    <xf numFmtId="3" fontId="16" fillId="0" borderId="0" xfId="9" applyNumberFormat="1" applyFont="1" applyAlignment="1">
      <alignment vertical="center" wrapText="1"/>
    </xf>
    <xf numFmtId="166" fontId="16" fillId="0" borderId="0" xfId="9" applyNumberFormat="1" applyFont="1" applyAlignment="1">
      <alignment vertical="center"/>
    </xf>
    <xf numFmtId="3" fontId="16" fillId="0" borderId="0" xfId="9" applyNumberFormat="1" applyFont="1" applyAlignment="1">
      <alignment wrapText="1"/>
    </xf>
    <xf numFmtId="166" fontId="16" fillId="0" borderId="0" xfId="9" applyNumberFormat="1" applyFont="1" applyAlignment="1">
      <alignment wrapText="1"/>
    </xf>
    <xf numFmtId="3" fontId="14" fillId="0" borderId="2" xfId="9" applyNumberFormat="1" applyFont="1" applyBorder="1" applyAlignment="1">
      <alignment vertical="center" wrapText="1"/>
    </xf>
    <xf numFmtId="166" fontId="14" fillId="0" borderId="2" xfId="9" applyNumberFormat="1" applyFont="1" applyBorder="1" applyAlignment="1">
      <alignment vertical="center"/>
    </xf>
    <xf numFmtId="4" fontId="16" fillId="3" borderId="0" xfId="4" applyNumberFormat="1" applyFont="1" applyFill="1"/>
    <xf numFmtId="4" fontId="16" fillId="3" borderId="3" xfId="4" applyNumberFormat="1" applyFont="1" applyFill="1" applyBorder="1"/>
    <xf numFmtId="164" fontId="0" fillId="0" borderId="0" xfId="1" applyFont="1"/>
    <xf numFmtId="164" fontId="0" fillId="0" borderId="0" xfId="1" applyFont="1" applyBorder="1"/>
    <xf numFmtId="169" fontId="0" fillId="0" borderId="0" xfId="0" applyNumberFormat="1"/>
    <xf numFmtId="164" fontId="19" fillId="0" borderId="0" xfId="1" applyFont="1"/>
    <xf numFmtId="0" fontId="22" fillId="0" borderId="0" xfId="18" applyAlignment="1">
      <alignment vertical="center" wrapText="1"/>
    </xf>
    <xf numFmtId="165" fontId="0" fillId="0" borderId="0" xfId="1" applyNumberFormat="1" applyFont="1"/>
    <xf numFmtId="170" fontId="0" fillId="0" borderId="0" xfId="1" applyNumberFormat="1" applyFont="1"/>
    <xf numFmtId="3" fontId="4" fillId="0" borderId="4" xfId="0" applyNumberFormat="1" applyFont="1" applyBorder="1" applyAlignment="1">
      <alignment vertical="center"/>
    </xf>
    <xf numFmtId="165" fontId="3" fillId="3" borderId="2" xfId="12" applyNumberFormat="1" applyFont="1" applyFill="1" applyBorder="1" applyAlignment="1">
      <alignment vertical="center"/>
    </xf>
    <xf numFmtId="165" fontId="0" fillId="0" borderId="0" xfId="12" applyNumberFormat="1" applyFont="1"/>
    <xf numFmtId="3" fontId="16" fillId="3" borderId="2" xfId="6" applyNumberFormat="1" applyFont="1" applyFill="1" applyBorder="1"/>
    <xf numFmtId="1" fontId="4" fillId="3" borderId="1" xfId="4" quotePrefix="1" applyNumberFormat="1" applyFont="1" applyFill="1" applyBorder="1" applyAlignment="1">
      <alignment horizontal="right" vertical="center"/>
    </xf>
    <xf numFmtId="1" fontId="14" fillId="3" borderId="1" xfId="4" quotePrefix="1" applyNumberFormat="1" applyFont="1" applyFill="1" applyBorder="1" applyAlignment="1">
      <alignment horizontal="right" vertical="center"/>
    </xf>
    <xf numFmtId="1" fontId="0" fillId="0" borderId="0" xfId="0" applyNumberFormat="1"/>
    <xf numFmtId="1" fontId="16" fillId="3" borderId="0" xfId="4" applyNumberFormat="1" applyFont="1" applyFill="1"/>
    <xf numFmtId="1" fontId="16" fillId="3" borderId="2" xfId="12" applyNumberFormat="1" applyFont="1" applyFill="1" applyBorder="1" applyAlignment="1">
      <alignment vertical="center"/>
    </xf>
    <xf numFmtId="1" fontId="0" fillId="0" borderId="0" xfId="1" applyNumberFormat="1" applyFont="1"/>
    <xf numFmtId="0" fontId="28" fillId="0" borderId="0" xfId="20" applyFont="1"/>
    <xf numFmtId="0" fontId="28" fillId="0" borderId="5" xfId="20" applyFont="1" applyBorder="1" applyAlignment="1">
      <alignment horizontal="center" vertical="center" wrapText="1"/>
    </xf>
    <xf numFmtId="0" fontId="28" fillId="5" borderId="6" xfId="20" applyFont="1" applyFill="1" applyBorder="1" applyAlignment="1">
      <alignment horizontal="center" vertical="center" wrapText="1"/>
    </xf>
    <xf numFmtId="0" fontId="28" fillId="0" borderId="7" xfId="20" applyFont="1" applyBorder="1" applyAlignment="1">
      <alignment horizontal="center" vertical="center" wrapText="1"/>
    </xf>
    <xf numFmtId="0" fontId="28" fillId="0" borderId="8" xfId="20" applyFont="1" applyBorder="1" applyAlignment="1">
      <alignment horizontal="center" vertical="center" wrapText="1"/>
    </xf>
    <xf numFmtId="0" fontId="28" fillId="0" borderId="8" xfId="20" applyFont="1" applyBorder="1" applyAlignment="1">
      <alignment horizontal="justify" vertical="center" wrapText="1"/>
    </xf>
    <xf numFmtId="3" fontId="28" fillId="0" borderId="10" xfId="20" applyNumberFormat="1" applyFont="1" applyBorder="1" applyAlignment="1">
      <alignment vertical="top" wrapText="1"/>
    </xf>
    <xf numFmtId="3" fontId="28" fillId="0" borderId="10" xfId="20" applyNumberFormat="1" applyFont="1" applyBorder="1" applyAlignment="1">
      <alignment horizontal="justify" vertical="top" wrapText="1"/>
    </xf>
    <xf numFmtId="3" fontId="28" fillId="0" borderId="10" xfId="20" applyNumberFormat="1" applyFont="1" applyBorder="1" applyAlignment="1">
      <alignment horizontal="left" vertical="top" wrapText="1"/>
    </xf>
    <xf numFmtId="3" fontId="29" fillId="0" borderId="10" xfId="20" applyNumberFormat="1" applyFont="1" applyBorder="1" applyAlignment="1">
      <alignment horizontal="justify" vertical="center" wrapText="1"/>
    </xf>
    <xf numFmtId="3" fontId="30" fillId="0" borderId="10" xfId="20" applyNumberFormat="1" applyFont="1" applyBorder="1" applyAlignment="1">
      <alignment vertical="top" wrapText="1"/>
    </xf>
    <xf numFmtId="3" fontId="31" fillId="0" borderId="10" xfId="20" applyNumberFormat="1" applyFont="1" applyBorder="1" applyAlignment="1">
      <alignment horizontal="right" vertical="center" wrapText="1"/>
    </xf>
    <xf numFmtId="3" fontId="31" fillId="0" borderId="8" xfId="20" applyNumberFormat="1" applyFont="1" applyBorder="1" applyAlignment="1">
      <alignment horizontal="right" vertical="center" wrapText="1"/>
    </xf>
    <xf numFmtId="3" fontId="29" fillId="0" borderId="10" xfId="20" applyNumberFormat="1" applyFont="1" applyBorder="1" applyAlignment="1">
      <alignment horizontal="right" vertical="center" wrapText="1"/>
    </xf>
    <xf numFmtId="0" fontId="28" fillId="5" borderId="7" xfId="20" applyFont="1" applyFill="1" applyBorder="1" applyAlignment="1">
      <alignment horizontal="justify" vertical="center" wrapText="1"/>
    </xf>
    <xf numFmtId="3" fontId="28" fillId="0" borderId="8" xfId="20" applyNumberFormat="1" applyFont="1" applyBorder="1" applyAlignment="1">
      <alignment vertical="top" wrapText="1"/>
    </xf>
    <xf numFmtId="3" fontId="28" fillId="0" borderId="8" xfId="20" applyNumberFormat="1" applyFont="1" applyBorder="1" applyAlignment="1">
      <alignment horizontal="right" vertical="center" wrapText="1"/>
    </xf>
    <xf numFmtId="3" fontId="32" fillId="0" borderId="8" xfId="20" applyNumberFormat="1" applyFont="1" applyBorder="1" applyAlignment="1">
      <alignment horizontal="right" vertical="center" wrapText="1"/>
    </xf>
    <xf numFmtId="3" fontId="28" fillId="0" borderId="10" xfId="20" applyNumberFormat="1" applyFont="1" applyBorder="1" applyAlignment="1">
      <alignment horizontal="justify" vertical="center" wrapText="1"/>
    </xf>
    <xf numFmtId="3" fontId="33" fillId="0" borderId="8" xfId="20" applyNumberFormat="1" applyFont="1" applyBorder="1" applyAlignment="1">
      <alignment horizontal="right" vertical="center" wrapText="1"/>
    </xf>
    <xf numFmtId="3" fontId="28" fillId="0" borderId="10" xfId="20" applyNumberFormat="1" applyFont="1" applyBorder="1" applyAlignment="1">
      <alignment vertical="center" wrapText="1"/>
    </xf>
    <xf numFmtId="3" fontId="29" fillId="0" borderId="10" xfId="20" applyNumberFormat="1" applyFont="1" applyBorder="1" applyAlignment="1">
      <alignment vertical="center" wrapText="1"/>
    </xf>
    <xf numFmtId="3" fontId="34" fillId="0" borderId="10" xfId="20" applyNumberFormat="1" applyFont="1" applyBorder="1" applyAlignment="1">
      <alignment horizontal="right" vertical="center" wrapText="1"/>
    </xf>
    <xf numFmtId="3" fontId="28" fillId="0" borderId="0" xfId="20" applyNumberFormat="1" applyFont="1"/>
    <xf numFmtId="3" fontId="34" fillId="6" borderId="10" xfId="20" applyNumberFormat="1" applyFont="1" applyFill="1" applyBorder="1" applyAlignment="1">
      <alignment horizontal="right" vertical="center" wrapText="1"/>
    </xf>
    <xf numFmtId="3" fontId="31" fillId="0" borderId="10" xfId="20" applyNumberFormat="1" applyFont="1" applyBorder="1" applyAlignment="1">
      <alignment vertical="top" wrapText="1"/>
    </xf>
    <xf numFmtId="3" fontId="28" fillId="0" borderId="10" xfId="20" applyNumberFormat="1" applyFont="1" applyBorder="1" applyAlignment="1">
      <alignment horizontal="right" vertical="center" wrapText="1"/>
    </xf>
    <xf numFmtId="3" fontId="33" fillId="0" borderId="10" xfId="20" applyNumberFormat="1" applyFont="1" applyBorder="1" applyAlignment="1">
      <alignment horizontal="right" vertical="center" wrapText="1"/>
    </xf>
    <xf numFmtId="3" fontId="29" fillId="0" borderId="8" xfId="20" applyNumberFormat="1" applyFont="1" applyBorder="1" applyAlignment="1">
      <alignment horizontal="right" vertical="center" wrapText="1"/>
    </xf>
    <xf numFmtId="3" fontId="34" fillId="0" borderId="8" xfId="20" applyNumberFormat="1" applyFont="1" applyBorder="1" applyAlignment="1">
      <alignment horizontal="right" vertical="center" wrapText="1"/>
    </xf>
    <xf numFmtId="3" fontId="29" fillId="0" borderId="8" xfId="20" applyNumberFormat="1" applyFont="1" applyBorder="1" applyAlignment="1">
      <alignment horizontal="center" vertical="center" wrapText="1"/>
    </xf>
    <xf numFmtId="3" fontId="30" fillId="0" borderId="10" xfId="20" applyNumberFormat="1" applyFont="1" applyBorder="1" applyAlignment="1">
      <alignment horizontal="right" vertical="center" wrapText="1"/>
    </xf>
    <xf numFmtId="167" fontId="16" fillId="3" borderId="0" xfId="4" applyNumberFormat="1" applyFont="1" applyFill="1"/>
    <xf numFmtId="167" fontId="16" fillId="3" borderId="3" xfId="4" applyNumberFormat="1" applyFont="1" applyFill="1" applyBorder="1"/>
    <xf numFmtId="166" fontId="0" fillId="0" borderId="0" xfId="0" applyNumberFormat="1"/>
    <xf numFmtId="3" fontId="16" fillId="7" borderId="0" xfId="5" applyNumberFormat="1" applyFont="1" applyFill="1" applyProtection="1">
      <protection locked="0"/>
    </xf>
    <xf numFmtId="165" fontId="16" fillId="7" borderId="0" xfId="15" applyNumberFormat="1" applyFont="1" applyFill="1" applyAlignment="1" applyProtection="1">
      <protection locked="0"/>
    </xf>
    <xf numFmtId="3" fontId="16" fillId="7" borderId="0" xfId="5" applyNumberFormat="1" applyFont="1" applyFill="1" applyAlignment="1" applyProtection="1">
      <alignment vertical="center"/>
      <protection locked="0"/>
    </xf>
    <xf numFmtId="165" fontId="16" fillId="7" borderId="2" xfId="15" applyNumberFormat="1" applyFont="1" applyFill="1" applyBorder="1" applyAlignment="1" applyProtection="1">
      <alignment vertical="center"/>
      <protection locked="0"/>
    </xf>
    <xf numFmtId="172" fontId="0" fillId="0" borderId="0" xfId="1" applyNumberFormat="1" applyFont="1"/>
    <xf numFmtId="172" fontId="0" fillId="0" borderId="0" xfId="1" applyNumberFormat="1" applyFont="1" applyBorder="1"/>
    <xf numFmtId="165" fontId="14" fillId="0" borderId="0" xfId="8" quotePrefix="1" applyNumberFormat="1" applyFont="1" applyAlignment="1">
      <alignment horizontal="right" vertical="center"/>
    </xf>
    <xf numFmtId="43" fontId="19" fillId="0" borderId="0" xfId="0" applyNumberFormat="1" applyFont="1"/>
    <xf numFmtId="164" fontId="16" fillId="3" borderId="0" xfId="1" applyFont="1" applyFill="1"/>
    <xf numFmtId="173" fontId="0" fillId="0" borderId="0" xfId="1" applyNumberFormat="1" applyFont="1"/>
    <xf numFmtId="164" fontId="0" fillId="3" borderId="0" xfId="1" applyFont="1" applyFill="1"/>
    <xf numFmtId="169" fontId="0" fillId="0" borderId="0" xfId="1" applyNumberFormat="1" applyFont="1"/>
    <xf numFmtId="0" fontId="21" fillId="0" borderId="0" xfId="0" applyFont="1" applyAlignment="1">
      <alignment horizontal="center" vertical="center"/>
    </xf>
    <xf numFmtId="3" fontId="28" fillId="0" borderId="9" xfId="20" applyNumberFormat="1" applyFont="1" applyBorder="1" applyAlignment="1">
      <alignment horizontal="justify" vertical="center" wrapText="1"/>
    </xf>
    <xf numFmtId="3" fontId="28" fillId="0" borderId="11" xfId="20" applyNumberFormat="1" applyFont="1" applyBorder="1" applyAlignment="1">
      <alignment horizontal="justify" vertical="center" wrapText="1"/>
    </xf>
    <xf numFmtId="3" fontId="28" fillId="0" borderId="7" xfId="20" applyNumberFormat="1" applyFont="1" applyBorder="1" applyAlignment="1">
      <alignment horizontal="justify" vertical="center" wrapText="1"/>
    </xf>
    <xf numFmtId="0" fontId="28" fillId="5" borderId="9" xfId="20" applyFont="1" applyFill="1" applyBorder="1" applyAlignment="1">
      <alignment horizontal="justify" vertical="center" wrapText="1"/>
    </xf>
    <xf numFmtId="0" fontId="28" fillId="5" borderId="11" xfId="20" applyFont="1" applyFill="1" applyBorder="1" applyAlignment="1">
      <alignment horizontal="justify" vertical="center" wrapText="1"/>
    </xf>
    <xf numFmtId="0" fontId="28" fillId="5" borderId="7" xfId="20" applyFont="1" applyFill="1" applyBorder="1" applyAlignment="1">
      <alignment horizontal="justify" vertical="center" wrapText="1"/>
    </xf>
    <xf numFmtId="0" fontId="28" fillId="0" borderId="9" xfId="20" applyFont="1" applyBorder="1" applyAlignment="1">
      <alignment horizontal="justify" vertical="center" wrapText="1"/>
    </xf>
    <xf numFmtId="0" fontId="28" fillId="0" borderId="11" xfId="20" applyFont="1" applyBorder="1" applyAlignment="1">
      <alignment horizontal="justify" vertical="center" wrapText="1"/>
    </xf>
    <xf numFmtId="0" fontId="28" fillId="0" borderId="7" xfId="20" applyFont="1" applyBorder="1" applyAlignment="1">
      <alignment horizontal="justify" vertical="center" wrapText="1"/>
    </xf>
    <xf numFmtId="3" fontId="28" fillId="0" borderId="9" xfId="20" applyNumberFormat="1" applyFont="1" applyBorder="1" applyAlignment="1">
      <alignment horizontal="right" vertical="center" wrapText="1"/>
    </xf>
    <xf numFmtId="3" fontId="28" fillId="0" borderId="7" xfId="20" applyNumberFormat="1" applyFont="1" applyBorder="1" applyAlignment="1">
      <alignment horizontal="right" vertical="center" wrapText="1"/>
    </xf>
    <xf numFmtId="3" fontId="28" fillId="0" borderId="9" xfId="20" applyNumberFormat="1" applyFont="1" applyBorder="1" applyAlignment="1">
      <alignment vertical="center" wrapText="1"/>
    </xf>
    <xf numFmtId="3" fontId="28" fillId="0" borderId="11" xfId="20" applyNumberFormat="1" applyFont="1" applyBorder="1" applyAlignment="1">
      <alignment vertical="center" wrapText="1"/>
    </xf>
    <xf numFmtId="3" fontId="28" fillId="0" borderId="7" xfId="20" applyNumberFormat="1" applyFont="1" applyBorder="1" applyAlignment="1">
      <alignment vertical="center" wrapText="1"/>
    </xf>
    <xf numFmtId="0" fontId="28" fillId="5" borderId="9" xfId="20" applyFont="1" applyFill="1" applyBorder="1" applyAlignment="1">
      <alignment vertical="center" wrapText="1"/>
    </xf>
    <xf numFmtId="0" fontId="28" fillId="5" borderId="11" xfId="20" applyFont="1" applyFill="1" applyBorder="1" applyAlignment="1">
      <alignment vertical="center" wrapText="1"/>
    </xf>
    <xf numFmtId="0" fontId="28" fillId="5" borderId="7" xfId="20" applyFont="1" applyFill="1" applyBorder="1" applyAlignment="1">
      <alignment vertical="center" wrapText="1"/>
    </xf>
    <xf numFmtId="0" fontId="28" fillId="0" borderId="9" xfId="20" applyFont="1" applyBorder="1" applyAlignment="1">
      <alignment vertical="center" wrapText="1"/>
    </xf>
    <xf numFmtId="0" fontId="28" fillId="0" borderId="11" xfId="20" applyFont="1" applyBorder="1" applyAlignment="1">
      <alignment vertical="center" wrapText="1"/>
    </xf>
    <xf numFmtId="0" fontId="28" fillId="0" borderId="7" xfId="20" applyFont="1" applyBorder="1" applyAlignment="1">
      <alignment vertical="center" wrapText="1"/>
    </xf>
    <xf numFmtId="165" fontId="0" fillId="3" borderId="0" xfId="12" applyNumberFormat="1" applyFont="1" applyFill="1"/>
    <xf numFmtId="175" fontId="0" fillId="0" borderId="0" xfId="0" applyNumberFormat="1"/>
  </cellXfs>
  <cellStyles count="21">
    <cellStyle name="Comma" xfId="1" builtinId="3"/>
    <cellStyle name="Comma 2" xfId="19" xr:uid="{00000000-0005-0000-0000-000001000000}"/>
    <cellStyle name="Hyperlink" xfId="18" builtinId="8"/>
    <cellStyle name="Normal" xfId="0" builtinId="0"/>
    <cellStyle name="Normal 10" xfId="2" xr:uid="{00000000-0005-0000-0000-000004000000}"/>
    <cellStyle name="Normal 11" xfId="3" xr:uid="{00000000-0005-0000-0000-000005000000}"/>
    <cellStyle name="Normal 12" xfId="4" xr:uid="{00000000-0005-0000-0000-000006000000}"/>
    <cellStyle name="Normal 2" xfId="5" xr:uid="{00000000-0005-0000-0000-000007000000}"/>
    <cellStyle name="Normal 3" xfId="6" xr:uid="{00000000-0005-0000-0000-000008000000}"/>
    <cellStyle name="Normal 4" xfId="7" xr:uid="{00000000-0005-0000-0000-000009000000}"/>
    <cellStyle name="Normal 4 2" xfId="20" xr:uid="{26E45961-70ED-4A0B-95BA-6B33FED5CEA6}"/>
    <cellStyle name="Normal 5" xfId="8" xr:uid="{00000000-0005-0000-0000-00000A000000}"/>
    <cellStyle name="Normal 6" xfId="9" xr:uid="{00000000-0005-0000-0000-00000B000000}"/>
    <cellStyle name="Normal 7" xfId="10" xr:uid="{00000000-0005-0000-0000-00000C000000}"/>
    <cellStyle name="Normal 8" xfId="11" xr:uid="{00000000-0005-0000-0000-00000D000000}"/>
    <cellStyle name="Percent" xfId="12" builtinId="5"/>
    <cellStyle name="Percent 10" xfId="13" xr:uid="{00000000-0005-0000-0000-00000F000000}"/>
    <cellStyle name="Percent 12" xfId="14" xr:uid="{00000000-0005-0000-0000-000010000000}"/>
    <cellStyle name="Percent 2" xfId="15" xr:uid="{00000000-0005-0000-0000-000011000000}"/>
    <cellStyle name="Percent 3" xfId="16" xr:uid="{00000000-0005-0000-0000-000012000000}"/>
    <cellStyle name="Percent 4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28576</xdr:colOff>
      <xdr:row>8</xdr:row>
      <xdr:rowOff>95250</xdr:rowOff>
    </xdr:from>
    <xdr:to>
      <xdr:col>6</xdr:col>
      <xdr:colOff>124187</xdr:colOff>
      <xdr:row>20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6" y="1933575"/>
          <a:ext cx="1921236" cy="2295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am/Reconciliation/Recon_22.xlsb" TargetMode="External"/><Relationship Id="rId2" Type="http://schemas.openxmlformats.org/officeDocument/2006/relationships/externalLinkPath" Target="file:///Z:\na\Nam\Reconciliation\Recon_22.xlsb" TargetMode="External"/><Relationship Id="rId1" Type="http://schemas.openxmlformats.org/officeDocument/2006/relationships/externalLinkPath" Target="/na/Nam/Reconciliation/Recon_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low_cp"/>
      <sheetName val="Flow_kp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GDP"/>
      <sheetName val="DBLinks"/>
      <sheetName val="DBSourceFiles"/>
      <sheetName val="Sheet17"/>
      <sheetName val="Sheet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2022</v>
          </cell>
        </row>
      </sheetData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NSA Colors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0070C0"/>
      </a:accent1>
      <a:accent2>
        <a:srgbClr val="FFC000"/>
      </a:accent2>
      <a:accent3>
        <a:srgbClr val="95B3D7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6:H8"/>
  <sheetViews>
    <sheetView showGridLines="0" view="pageBreakPreview" zoomScaleNormal="100" zoomScaleSheetLayoutView="100" workbookViewId="0">
      <selection activeCell="B8" sqref="B8:H8"/>
    </sheetView>
  </sheetViews>
  <sheetFormatPr defaultRowHeight="14.5" x14ac:dyDescent="0.35"/>
  <sheetData>
    <row r="6" spans="2:8" ht="23.5" x14ac:dyDescent="0.35">
      <c r="B6" s="267" t="s">
        <v>296</v>
      </c>
      <c r="C6" s="267"/>
      <c r="D6" s="267"/>
      <c r="E6" s="267"/>
      <c r="F6" s="267"/>
      <c r="G6" s="267"/>
      <c r="H6" s="267"/>
    </row>
    <row r="7" spans="2:8" ht="23.5" x14ac:dyDescent="0.35">
      <c r="B7" s="267" t="s">
        <v>268</v>
      </c>
      <c r="C7" s="267"/>
      <c r="D7" s="267"/>
      <c r="E7" s="267"/>
      <c r="F7" s="267"/>
      <c r="G7" s="267"/>
      <c r="H7" s="267"/>
    </row>
    <row r="8" spans="2:8" ht="23.5" x14ac:dyDescent="0.35">
      <c r="B8" s="267">
        <v>2025</v>
      </c>
      <c r="C8" s="267"/>
      <c r="D8" s="267"/>
      <c r="E8" s="267"/>
      <c r="F8" s="267"/>
      <c r="G8" s="267"/>
      <c r="H8" s="267"/>
    </row>
  </sheetData>
  <mergeCells count="3">
    <mergeCell ref="B6:H6"/>
    <mergeCell ref="B7:H7"/>
    <mergeCell ref="B8:H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U44"/>
  <sheetViews>
    <sheetView zoomScale="80" zoomScaleNormal="80" workbookViewId="0">
      <pane xSplit="1" ySplit="4" topLeftCell="I8" activePane="bottomRight" state="frozen"/>
      <selection pane="topRight" activeCell="B1" sqref="B1"/>
      <selection pane="bottomLeft" activeCell="A5" sqref="A5"/>
      <selection pane="bottomRight" activeCell="L14" sqref="L14:N14"/>
    </sheetView>
  </sheetViews>
  <sheetFormatPr defaultRowHeight="14.5" x14ac:dyDescent="0.35"/>
  <cols>
    <col min="1" max="1" width="54.81640625" customWidth="1"/>
    <col min="2" max="3" width="10.54296875" hidden="1" customWidth="1"/>
    <col min="4" max="6" width="10.54296875" customWidth="1"/>
    <col min="7" max="14" width="10.54296875" bestFit="1" customWidth="1"/>
    <col min="15" max="15" width="10" bestFit="1" customWidth="1"/>
    <col min="16" max="16" width="10.453125" bestFit="1" customWidth="1"/>
  </cols>
  <sheetData>
    <row r="1" spans="1:21" ht="43.5" x14ac:dyDescent="0.35">
      <c r="E1" s="207" t="s">
        <v>295</v>
      </c>
    </row>
    <row r="2" spans="1:21" ht="23" x14ac:dyDescent="0.5">
      <c r="A2" s="34" t="s">
        <v>239</v>
      </c>
    </row>
    <row r="3" spans="1:21" ht="15" thickBot="1" x14ac:dyDescent="0.4"/>
    <row r="4" spans="1:21" ht="30" customHeight="1" thickTop="1" thickBot="1" x14ac:dyDescent="0.4">
      <c r="A4" s="154" t="s">
        <v>51</v>
      </c>
      <c r="B4" s="155" t="s">
        <v>83</v>
      </c>
      <c r="C4" s="155" t="s">
        <v>143</v>
      </c>
      <c r="D4" s="155" t="s">
        <v>144</v>
      </c>
      <c r="E4" s="155" t="s">
        <v>145</v>
      </c>
      <c r="F4" s="155" t="s">
        <v>146</v>
      </c>
      <c r="G4" s="155" t="s">
        <v>241</v>
      </c>
      <c r="H4" s="155" t="s">
        <v>261</v>
      </c>
      <c r="I4" s="155" t="s">
        <v>292</v>
      </c>
      <c r="J4" s="155" t="s">
        <v>293</v>
      </c>
      <c r="K4" s="155" t="s">
        <v>300</v>
      </c>
      <c r="L4" s="155" t="s">
        <v>364</v>
      </c>
      <c r="M4" s="155" t="s">
        <v>366</v>
      </c>
      <c r="N4" s="155" t="s">
        <v>367</v>
      </c>
    </row>
    <row r="5" spans="1:21" ht="30" customHeight="1" thickTop="1" x14ac:dyDescent="0.45">
      <c r="A5" s="156" t="s">
        <v>17</v>
      </c>
      <c r="B5" s="156">
        <v>109585.4765625</v>
      </c>
      <c r="C5" s="156">
        <v>121715.4140625</v>
      </c>
      <c r="D5" s="156">
        <v>140091.34765625</v>
      </c>
      <c r="E5" s="156">
        <v>160731.14453125</v>
      </c>
      <c r="F5" s="156">
        <v>165069.62890625</v>
      </c>
      <c r="G5" s="156">
        <v>172071.8046875</v>
      </c>
      <c r="H5" s="156">
        <v>171733.30078125</v>
      </c>
      <c r="I5" s="156">
        <v>166646.16015625</v>
      </c>
      <c r="J5" s="156">
        <v>187175.953125</v>
      </c>
      <c r="K5" s="156">
        <v>202235.984375</v>
      </c>
      <c r="L5" s="156">
        <v>219767.2578125</v>
      </c>
      <c r="M5" s="156">
        <v>249668.69921875</v>
      </c>
      <c r="N5" s="156">
        <v>271256.11328125</v>
      </c>
      <c r="O5" s="203"/>
      <c r="P5" s="203"/>
      <c r="Q5" s="203"/>
      <c r="R5" s="203"/>
      <c r="S5" s="153"/>
      <c r="T5" s="153"/>
      <c r="U5" s="153"/>
    </row>
    <row r="6" spans="1:21" ht="30" customHeight="1" x14ac:dyDescent="0.45">
      <c r="A6" s="156" t="s">
        <v>18</v>
      </c>
      <c r="B6" s="156">
        <v>76777.4140625</v>
      </c>
      <c r="C6" s="156">
        <v>84329.59375</v>
      </c>
      <c r="D6" s="156">
        <v>100332.5390625</v>
      </c>
      <c r="E6" s="156">
        <v>118170.0234375</v>
      </c>
      <c r="F6" s="156">
        <v>121140.9921875</v>
      </c>
      <c r="G6" s="156">
        <v>126139.578125</v>
      </c>
      <c r="H6" s="156">
        <v>125426.2734375</v>
      </c>
      <c r="I6" s="156">
        <v>120513.5546875</v>
      </c>
      <c r="J6" s="156">
        <v>141255.890625</v>
      </c>
      <c r="K6" s="156">
        <v>154937.3125</v>
      </c>
      <c r="L6" s="156">
        <v>169385.359375</v>
      </c>
      <c r="M6" s="156">
        <v>194024.484375</v>
      </c>
      <c r="N6" s="156">
        <v>211150.1875</v>
      </c>
      <c r="O6" s="203"/>
      <c r="P6" s="203"/>
      <c r="Q6" s="203"/>
      <c r="R6" s="203"/>
      <c r="S6" s="153"/>
      <c r="T6" s="153"/>
      <c r="U6" s="153"/>
    </row>
    <row r="7" spans="1:21" ht="30" customHeight="1" x14ac:dyDescent="0.45">
      <c r="A7" s="156" t="s">
        <v>16</v>
      </c>
      <c r="B7" s="156">
        <v>32808.0625</v>
      </c>
      <c r="C7" s="156">
        <v>37385.8203125</v>
      </c>
      <c r="D7" s="156">
        <v>39758.80859375</v>
      </c>
      <c r="E7" s="156">
        <v>42561.12109375</v>
      </c>
      <c r="F7" s="156">
        <v>43928.63671875</v>
      </c>
      <c r="G7" s="156">
        <v>45932.2265625</v>
      </c>
      <c r="H7" s="156">
        <v>46307.02734375</v>
      </c>
      <c r="I7" s="156">
        <v>46132.60546875</v>
      </c>
      <c r="J7" s="156">
        <v>45920.0625</v>
      </c>
      <c r="K7" s="156">
        <v>47298.671875</v>
      </c>
      <c r="L7" s="156">
        <v>50381.8984375</v>
      </c>
      <c r="M7" s="156">
        <v>55644.21484375</v>
      </c>
      <c r="N7" s="156">
        <v>60105.92578125</v>
      </c>
      <c r="O7" s="203"/>
      <c r="P7" s="203"/>
      <c r="Q7" s="203"/>
      <c r="R7" s="203"/>
      <c r="S7" s="153"/>
      <c r="T7" s="153"/>
      <c r="U7" s="153"/>
    </row>
    <row r="8" spans="1:21" ht="30" customHeight="1" x14ac:dyDescent="0.45">
      <c r="A8" s="156" t="s">
        <v>24</v>
      </c>
      <c r="B8" s="156">
        <v>36520.62890625</v>
      </c>
      <c r="C8" s="156">
        <v>47379.25</v>
      </c>
      <c r="D8" s="156">
        <v>45247.87109375</v>
      </c>
      <c r="E8" s="156">
        <v>34420.82421875</v>
      </c>
      <c r="F8" s="156">
        <v>30764.1640625</v>
      </c>
      <c r="G8" s="156">
        <v>30543.61328125</v>
      </c>
      <c r="H8" s="156">
        <v>28542.306640625</v>
      </c>
      <c r="I8" s="156">
        <v>23810.990234375</v>
      </c>
      <c r="J8" s="156">
        <v>29374.78125</v>
      </c>
      <c r="K8" s="156">
        <v>34354.8671875</v>
      </c>
      <c r="L8" s="156">
        <v>60534.40234375</v>
      </c>
      <c r="M8" s="156">
        <v>60099.484375</v>
      </c>
      <c r="N8" s="156">
        <v>58047.97265625</v>
      </c>
      <c r="O8" s="203"/>
      <c r="P8" s="203"/>
      <c r="Q8" s="203"/>
      <c r="R8" s="203"/>
      <c r="S8" s="153"/>
      <c r="T8" s="153"/>
      <c r="U8" s="153"/>
    </row>
    <row r="9" spans="1:21" ht="30" customHeight="1" x14ac:dyDescent="0.45">
      <c r="A9" s="156" t="s">
        <v>52</v>
      </c>
      <c r="B9" s="156">
        <v>-2003.60205078125</v>
      </c>
      <c r="C9" s="156">
        <v>-487.94757080078125</v>
      </c>
      <c r="D9" s="156">
        <v>-629.7698974609375</v>
      </c>
      <c r="E9" s="156">
        <v>322.08770751953125</v>
      </c>
      <c r="F9" s="156">
        <v>-282.1851806640625</v>
      </c>
      <c r="G9" s="156">
        <v>-3535.02294921875</v>
      </c>
      <c r="H9" s="156">
        <v>-764.2984619140625</v>
      </c>
      <c r="I9" s="156">
        <v>459.6812744140625</v>
      </c>
      <c r="J9" s="156">
        <v>2724.57177734375</v>
      </c>
      <c r="K9" s="156">
        <v>6708.9287109375</v>
      </c>
      <c r="L9" s="156">
        <v>4383.4609375</v>
      </c>
      <c r="M9" s="156">
        <v>4939.95263671875</v>
      </c>
      <c r="N9" s="156">
        <v>-7667.59130859375</v>
      </c>
      <c r="O9" s="203"/>
      <c r="P9" s="203"/>
      <c r="Q9" s="203"/>
      <c r="R9" s="203"/>
      <c r="S9" s="153"/>
      <c r="T9" s="153"/>
      <c r="U9" s="153"/>
    </row>
    <row r="10" spans="1:21" ht="30" customHeight="1" thickBot="1" x14ac:dyDescent="0.4">
      <c r="A10" s="157" t="s">
        <v>53</v>
      </c>
      <c r="B10" s="157">
        <v>144102.50341796875</v>
      </c>
      <c r="C10" s="157">
        <v>168606.71649169922</v>
      </c>
      <c r="D10" s="157">
        <v>184709.44885253906</v>
      </c>
      <c r="E10" s="157">
        <v>195474.05645751953</v>
      </c>
      <c r="F10" s="157">
        <v>195551.60778808594</v>
      </c>
      <c r="G10" s="157">
        <v>199080.39501953125</v>
      </c>
      <c r="H10" s="157">
        <v>199511.30895996094</v>
      </c>
      <c r="I10" s="157">
        <v>190916.83166503906</v>
      </c>
      <c r="J10" s="157">
        <v>219275.30615234375</v>
      </c>
      <c r="K10" s="157">
        <v>243299.7802734375</v>
      </c>
      <c r="L10" s="157">
        <v>284685.12109375</v>
      </c>
      <c r="M10" s="157">
        <v>314708.13623046875</v>
      </c>
      <c r="N10" s="157">
        <v>321636.49462890625</v>
      </c>
      <c r="O10" s="203"/>
      <c r="P10" s="203"/>
      <c r="Q10" s="203"/>
      <c r="R10" s="203"/>
      <c r="S10" s="153"/>
      <c r="T10" s="153"/>
      <c r="U10" s="153"/>
    </row>
    <row r="11" spans="1:21" ht="30" customHeight="1" thickTop="1" x14ac:dyDescent="0.45">
      <c r="A11" s="156" t="s">
        <v>54</v>
      </c>
      <c r="B11" s="156">
        <v>44036.01171875</v>
      </c>
      <c r="C11" s="156">
        <v>52609.06640625</v>
      </c>
      <c r="D11" s="156">
        <v>51648.03515625</v>
      </c>
      <c r="E11" s="156">
        <v>55212.6171875</v>
      </c>
      <c r="F11" s="156">
        <v>57683.21875</v>
      </c>
      <c r="G11" s="156">
        <v>64971.5</v>
      </c>
      <c r="H11" s="156">
        <v>65962.328125</v>
      </c>
      <c r="I11" s="156">
        <v>58681.35546875</v>
      </c>
      <c r="J11" s="156">
        <v>58573.64453125</v>
      </c>
      <c r="K11" s="156">
        <v>83176.1953125</v>
      </c>
      <c r="L11" s="156">
        <v>99980.9296875</v>
      </c>
      <c r="M11" s="156">
        <v>102673.1328125</v>
      </c>
      <c r="N11" s="156">
        <v>120523.6875</v>
      </c>
      <c r="O11" s="203"/>
      <c r="P11" s="203"/>
      <c r="Q11" s="203"/>
      <c r="R11" s="203"/>
      <c r="S11" s="153"/>
      <c r="T11" s="153"/>
      <c r="U11" s="153"/>
    </row>
    <row r="12" spans="1:21" ht="30" customHeight="1" x14ac:dyDescent="0.45">
      <c r="A12" s="156" t="s">
        <v>55</v>
      </c>
      <c r="B12" s="156">
        <v>70715.6484375</v>
      </c>
      <c r="C12" s="156">
        <v>86380.0390625</v>
      </c>
      <c r="D12" s="156">
        <v>90339.0859375</v>
      </c>
      <c r="E12" s="156">
        <v>92979.2734375</v>
      </c>
      <c r="F12" s="156">
        <v>81665.375</v>
      </c>
      <c r="G12" s="156">
        <v>82985.3828125</v>
      </c>
      <c r="H12" s="156">
        <v>84263.5078125</v>
      </c>
      <c r="I12" s="156">
        <v>75355.5546875</v>
      </c>
      <c r="J12" s="156">
        <v>94556.640625</v>
      </c>
      <c r="K12" s="156">
        <v>120891.859375</v>
      </c>
      <c r="L12" s="156">
        <v>153681.140625</v>
      </c>
      <c r="M12" s="156">
        <v>167356.546875</v>
      </c>
      <c r="N12" s="156">
        <v>172391.96875</v>
      </c>
      <c r="O12" s="203"/>
      <c r="P12" s="203"/>
      <c r="Q12" s="203"/>
      <c r="R12" s="203"/>
      <c r="S12" s="153"/>
      <c r="T12" s="153"/>
      <c r="U12" s="153"/>
    </row>
    <row r="13" spans="1:21" ht="30" customHeight="1" x14ac:dyDescent="0.45">
      <c r="A13" s="156" t="s">
        <v>56</v>
      </c>
      <c r="B13" s="156">
        <v>0.28173828125</v>
      </c>
      <c r="C13" s="156">
        <v>0.22491455078125</v>
      </c>
      <c r="D13" s="156">
        <v>0.2581787109375</v>
      </c>
      <c r="E13" s="156">
        <v>0.27166748046875</v>
      </c>
      <c r="F13" s="156">
        <v>0.5640869140625</v>
      </c>
      <c r="G13" s="156">
        <v>0.53466796875</v>
      </c>
      <c r="H13" s="156">
        <v>0.6676025390625</v>
      </c>
      <c r="I13" s="156">
        <v>0.4456787109375</v>
      </c>
      <c r="J13" s="156">
        <v>2.44140625E-3</v>
      </c>
      <c r="K13" s="156">
        <v>8.7890625E-3</v>
      </c>
      <c r="L13" s="156">
        <v>-3.90625E-3</v>
      </c>
      <c r="M13" s="156">
        <v>-3.41796875E-3</v>
      </c>
      <c r="N13" s="156">
        <v>-2.587890625E-2</v>
      </c>
      <c r="O13" s="203"/>
      <c r="P13" s="203"/>
      <c r="Q13" s="203"/>
      <c r="R13" s="203"/>
      <c r="S13" s="153"/>
      <c r="T13" s="153"/>
      <c r="U13" s="153"/>
    </row>
    <row r="14" spans="1:21" ht="30" customHeight="1" thickBot="1" x14ac:dyDescent="0.4">
      <c r="A14" s="157" t="s">
        <v>5</v>
      </c>
      <c r="B14" s="157">
        <v>117423.1484375</v>
      </c>
      <c r="C14" s="157">
        <v>134835.96875</v>
      </c>
      <c r="D14" s="157">
        <v>146018.65625</v>
      </c>
      <c r="E14" s="157">
        <v>157707.671875</v>
      </c>
      <c r="F14" s="157">
        <v>171570.015625</v>
      </c>
      <c r="G14" s="157">
        <v>181067.046875</v>
      </c>
      <c r="H14" s="157">
        <v>181210.796875</v>
      </c>
      <c r="I14" s="157">
        <v>174243.078125</v>
      </c>
      <c r="J14" s="157">
        <v>183292.3125</v>
      </c>
      <c r="K14" s="157">
        <v>205584.125</v>
      </c>
      <c r="L14" s="157">
        <v>230984.90625</v>
      </c>
      <c r="M14" s="157">
        <v>250024.71875</v>
      </c>
      <c r="N14" s="157">
        <v>269768.1875</v>
      </c>
      <c r="O14" s="203"/>
      <c r="P14" s="203"/>
      <c r="Q14" s="203"/>
      <c r="R14" s="203"/>
      <c r="S14" s="153"/>
      <c r="T14" s="153"/>
      <c r="U14" s="153"/>
    </row>
    <row r="15" spans="1:21" ht="30" customHeight="1" thickTop="1" x14ac:dyDescent="0.35">
      <c r="A15" s="6"/>
      <c r="B15" s="158"/>
      <c r="C15" s="158"/>
      <c r="D15" s="158"/>
      <c r="E15" s="158"/>
      <c r="F15" s="158"/>
      <c r="G15" s="158"/>
      <c r="H15" s="158"/>
      <c r="I15" s="158"/>
      <c r="J15" s="203"/>
      <c r="K15" s="203"/>
      <c r="L15" s="203"/>
      <c r="M15" s="203"/>
      <c r="N15" s="203"/>
      <c r="O15" s="203"/>
      <c r="P15" s="203"/>
      <c r="Q15" s="203"/>
      <c r="R15" s="203"/>
    </row>
    <row r="16" spans="1:21" ht="30" customHeight="1" x14ac:dyDescent="0.5">
      <c r="A16" s="159" t="s">
        <v>240</v>
      </c>
      <c r="B16" s="7"/>
      <c r="C16" s="1"/>
      <c r="D16" s="1"/>
      <c r="J16" s="203"/>
      <c r="K16" s="203"/>
      <c r="L16" s="203"/>
      <c r="M16" s="203"/>
      <c r="N16" s="203"/>
      <c r="O16" s="203"/>
      <c r="P16" s="203"/>
      <c r="Q16" s="203"/>
      <c r="R16" s="203"/>
    </row>
    <row r="17" spans="1:18" ht="30" customHeight="1" x14ac:dyDescent="0.5">
      <c r="A17" s="159"/>
      <c r="B17" s="6"/>
      <c r="C17" s="1"/>
      <c r="D17" s="1"/>
      <c r="J17" s="203"/>
      <c r="K17" s="203"/>
      <c r="L17" s="203"/>
      <c r="M17" s="203"/>
      <c r="N17" s="203"/>
      <c r="O17" s="203"/>
      <c r="P17" s="203"/>
      <c r="Q17" s="203"/>
      <c r="R17" s="203"/>
    </row>
    <row r="18" spans="1:18" ht="30" customHeight="1" thickBot="1" x14ac:dyDescent="0.4">
      <c r="A18" s="8"/>
      <c r="B18" s="158"/>
      <c r="C18" s="158"/>
      <c r="D18" s="158"/>
      <c r="J18" s="203"/>
      <c r="K18" s="203"/>
      <c r="L18" s="203"/>
      <c r="M18" s="203"/>
      <c r="N18" s="203"/>
      <c r="O18" s="203"/>
      <c r="P18" s="203"/>
      <c r="Q18" s="203"/>
      <c r="R18" s="203"/>
    </row>
    <row r="19" spans="1:18" ht="30" customHeight="1" thickTop="1" thickBot="1" x14ac:dyDescent="0.4">
      <c r="A19" s="160" t="s">
        <v>51</v>
      </c>
      <c r="B19" s="155" t="s">
        <v>83</v>
      </c>
      <c r="C19" s="155" t="s">
        <v>143</v>
      </c>
      <c r="D19" s="155" t="s">
        <v>144</v>
      </c>
      <c r="E19" s="155" t="s">
        <v>145</v>
      </c>
      <c r="F19" s="155" t="s">
        <v>146</v>
      </c>
      <c r="G19" s="155" t="s">
        <v>241</v>
      </c>
      <c r="H19" s="155" t="s">
        <v>261</v>
      </c>
      <c r="I19" s="155" t="s">
        <v>292</v>
      </c>
      <c r="J19" s="155" t="s">
        <v>293</v>
      </c>
      <c r="K19" s="155" t="s">
        <v>300</v>
      </c>
      <c r="L19" s="155" t="s">
        <v>364</v>
      </c>
      <c r="M19" s="155" t="s">
        <v>366</v>
      </c>
      <c r="N19" s="155" t="s">
        <v>367</v>
      </c>
      <c r="O19" s="203"/>
      <c r="P19" s="203"/>
      <c r="Q19" s="203"/>
      <c r="R19" s="203"/>
    </row>
    <row r="20" spans="1:18" ht="30" customHeight="1" thickTop="1" x14ac:dyDescent="0.45">
      <c r="A20" s="161" t="s">
        <v>17</v>
      </c>
      <c r="B20" s="161">
        <v>93.325275314712158</v>
      </c>
      <c r="C20" s="161">
        <v>90.269247286807513</v>
      </c>
      <c r="D20" s="161">
        <v>95.940718298624944</v>
      </c>
      <c r="E20" s="161">
        <v>101.91713733409648</v>
      </c>
      <c r="F20" s="161">
        <v>96.21123382482061</v>
      </c>
      <c r="G20" s="161">
        <v>95.032093170597804</v>
      </c>
      <c r="H20" s="161">
        <v>94.769905404539657</v>
      </c>
      <c r="I20" s="161">
        <v>95.866498731970793</v>
      </c>
      <c r="J20" s="161">
        <v>102.11882351858047</v>
      </c>
      <c r="K20" s="161">
        <v>98.371401184308368</v>
      </c>
      <c r="L20" s="161">
        <v>95.1435578109338</v>
      </c>
      <c r="M20" s="161">
        <v>99.857606266680378</v>
      </c>
      <c r="N20" s="161">
        <v>100.55155717026493</v>
      </c>
      <c r="O20" s="203"/>
      <c r="P20" s="203"/>
      <c r="Q20" s="203"/>
      <c r="R20" s="203"/>
    </row>
    <row r="21" spans="1:18" ht="30" customHeight="1" x14ac:dyDescent="0.45">
      <c r="A21" s="161" t="s">
        <v>18</v>
      </c>
      <c r="B21" s="161">
        <v>65.385245655685836</v>
      </c>
      <c r="C21" s="161">
        <v>62.542357600705117</v>
      </c>
      <c r="D21" s="161">
        <v>68.712136955102267</v>
      </c>
      <c r="E21" s="161">
        <v>74.92978751925412</v>
      </c>
      <c r="F21" s="161">
        <v>70.607321300405687</v>
      </c>
      <c r="G21" s="161">
        <v>69.664569175903509</v>
      </c>
      <c r="H21" s="161">
        <v>69.215673459026618</v>
      </c>
      <c r="I21" s="161">
        <v>69.390494080781721</v>
      </c>
      <c r="J21" s="161">
        <v>77.065911111247502</v>
      </c>
      <c r="K21" s="161">
        <v>75.364434145875805</v>
      </c>
      <c r="L21" s="161">
        <v>73.33178696605853</v>
      </c>
      <c r="M21" s="161">
        <v>77.602120840301922</v>
      </c>
      <c r="N21" s="161">
        <v>78.270973852319045</v>
      </c>
      <c r="O21" s="203"/>
      <c r="P21" s="203"/>
      <c r="Q21" s="203"/>
      <c r="R21" s="203"/>
    </row>
    <row r="22" spans="1:18" ht="30" customHeight="1" x14ac:dyDescent="0.45">
      <c r="A22" s="161" t="s">
        <v>16</v>
      </c>
      <c r="B22" s="161">
        <v>27.940029659026319</v>
      </c>
      <c r="C22" s="161">
        <v>27.726889686102396</v>
      </c>
      <c r="D22" s="161">
        <v>27.22858134352267</v>
      </c>
      <c r="E22" s="161">
        <v>26.987349814842354</v>
      </c>
      <c r="F22" s="161">
        <v>25.603912524414913</v>
      </c>
      <c r="G22" s="161">
        <v>25.367523994694299</v>
      </c>
      <c r="H22" s="161">
        <v>25.554231945513042</v>
      </c>
      <c r="I22" s="161">
        <v>26.476004651189069</v>
      </c>
      <c r="J22" s="161">
        <v>25.052912407332958</v>
      </c>
      <c r="K22" s="161">
        <v>23.006967038432563</v>
      </c>
      <c r="L22" s="161">
        <v>21.81177084487528</v>
      </c>
      <c r="M22" s="161">
        <v>22.255485426378467</v>
      </c>
      <c r="N22" s="161">
        <v>22.280583317945894</v>
      </c>
      <c r="O22" s="203"/>
      <c r="P22" s="203"/>
      <c r="Q22" s="203"/>
      <c r="R22" s="203"/>
    </row>
    <row r="23" spans="1:18" ht="30" customHeight="1" x14ac:dyDescent="0.45">
      <c r="A23" s="161" t="s">
        <v>24</v>
      </c>
      <c r="B23" s="161">
        <v>31.101728570741383</v>
      </c>
      <c r="C23" s="161">
        <v>35.138435566733747</v>
      </c>
      <c r="D23" s="161">
        <v>30.987732838933038</v>
      </c>
      <c r="E23" s="161">
        <v>21.825713238625539</v>
      </c>
      <c r="F23" s="161">
        <v>17.930967687116802</v>
      </c>
      <c r="G23" s="161">
        <v>16.868675890172245</v>
      </c>
      <c r="H23" s="161">
        <v>15.7508863339493</v>
      </c>
      <c r="I23" s="161">
        <v>13.665386591307385</v>
      </c>
      <c r="J23" s="161">
        <v>16.026193815411652</v>
      </c>
      <c r="K23" s="161">
        <v>16.710856048588383</v>
      </c>
      <c r="L23" s="161">
        <v>26.207081374499985</v>
      </c>
      <c r="M23" s="161">
        <v>24.037417050389141</v>
      </c>
      <c r="N23" s="161">
        <v>21.517723492229788</v>
      </c>
      <c r="O23" s="203"/>
      <c r="P23" s="203"/>
      <c r="Q23" s="203"/>
      <c r="R23" s="203"/>
    </row>
    <row r="24" spans="1:18" ht="30" customHeight="1" x14ac:dyDescent="0.45">
      <c r="A24" s="156" t="s">
        <v>52</v>
      </c>
      <c r="B24" s="161">
        <v>-1.7063092562602282</v>
      </c>
      <c r="C24" s="161">
        <v>-0.3618823488452752</v>
      </c>
      <c r="D24" s="161">
        <v>-0.43129413297894081</v>
      </c>
      <c r="E24" s="161">
        <v>0.20423084285640827</v>
      </c>
      <c r="F24" s="161">
        <v>-0.16447231740121401</v>
      </c>
      <c r="G24" s="161">
        <v>-1.952328162539239</v>
      </c>
      <c r="H24" s="161">
        <v>-0.42177313664222721</v>
      </c>
      <c r="I24" s="161">
        <v>0.26381608920171418</v>
      </c>
      <c r="J24" s="161">
        <v>1.4864626563886851</v>
      </c>
      <c r="K24" s="161">
        <v>3.2633495951778864</v>
      </c>
      <c r="L24" s="161">
        <v>1.8977261365968583</v>
      </c>
      <c r="M24" s="161">
        <v>1.9757856988765237</v>
      </c>
      <c r="N24" s="161">
        <v>-2.8422889220745313</v>
      </c>
      <c r="O24" s="203"/>
      <c r="P24" s="203"/>
      <c r="Q24" s="203"/>
      <c r="R24" s="203"/>
    </row>
    <row r="25" spans="1:18" ht="30" customHeight="1" thickBot="1" x14ac:dyDescent="0.4">
      <c r="A25" s="162" t="s">
        <v>53</v>
      </c>
      <c r="B25" s="162">
        <v>122.72069462919332</v>
      </c>
      <c r="C25" s="162">
        <v>125.04580050469599</v>
      </c>
      <c r="D25" s="162">
        <v>126.49715700457905</v>
      </c>
      <c r="E25" s="162">
        <v>123.94708141557842</v>
      </c>
      <c r="F25" s="162">
        <v>113.97772919453618</v>
      </c>
      <c r="G25" s="162">
        <v>109.9484408982308</v>
      </c>
      <c r="H25" s="162">
        <v>110.09901860184672</v>
      </c>
      <c r="I25" s="162">
        <v>109.79570141247989</v>
      </c>
      <c r="J25" s="162">
        <v>119.6314799903808</v>
      </c>
      <c r="K25" s="162">
        <v>118.34560682807464</v>
      </c>
      <c r="L25" s="162">
        <v>123.24836532203066</v>
      </c>
      <c r="M25" s="162">
        <v>125.87080901594605</v>
      </c>
      <c r="N25" s="162">
        <v>119.2269917404202</v>
      </c>
      <c r="O25" s="203"/>
      <c r="P25" s="203"/>
      <c r="Q25" s="203"/>
      <c r="R25" s="203"/>
    </row>
    <row r="26" spans="1:18" ht="30" customHeight="1" thickTop="1" x14ac:dyDescent="0.45">
      <c r="A26" s="161" t="s">
        <v>54</v>
      </c>
      <c r="B26" s="161">
        <v>37.501985174744945</v>
      </c>
      <c r="C26" s="161">
        <v>39.017086385749721</v>
      </c>
      <c r="D26" s="161">
        <v>35.370846768938129</v>
      </c>
      <c r="E26" s="161">
        <v>35.009468170490678</v>
      </c>
      <c r="F26" s="161">
        <v>33.620804043101572</v>
      </c>
      <c r="G26" s="161">
        <v>35.882564564524657</v>
      </c>
      <c r="H26" s="161">
        <v>36.400881880399822</v>
      </c>
      <c r="I26" s="161">
        <v>33.451416246179797</v>
      </c>
      <c r="J26" s="161">
        <v>31.956410900348043</v>
      </c>
      <c r="K26" s="161">
        <v>40.45847183604279</v>
      </c>
      <c r="L26" s="161">
        <v>43.284615999665562</v>
      </c>
      <c r="M26" s="161">
        <v>41.065192804061496</v>
      </c>
      <c r="N26" s="161">
        <v>44.676760672531117</v>
      </c>
      <c r="O26" s="203"/>
      <c r="P26" s="203"/>
      <c r="Q26" s="203"/>
      <c r="R26" s="203"/>
    </row>
    <row r="27" spans="1:18" ht="30" customHeight="1" x14ac:dyDescent="0.45">
      <c r="A27" s="161" t="s">
        <v>55</v>
      </c>
      <c r="B27" s="161">
        <v>60.222919738129256</v>
      </c>
      <c r="C27" s="161">
        <v>64.063053696493725</v>
      </c>
      <c r="D27" s="161">
        <v>61.868180585657186</v>
      </c>
      <c r="E27" s="161">
        <v>58.95672184622439</v>
      </c>
      <c r="F27" s="161">
        <v>47.598862017064647</v>
      </c>
      <c r="G27" s="161">
        <v>45.831300750041571</v>
      </c>
      <c r="H27" s="161">
        <v>46.500268894366897</v>
      </c>
      <c r="I27" s="161">
        <v>43.247373438525223</v>
      </c>
      <c r="J27" s="161">
        <v>51.587892222703012</v>
      </c>
      <c r="K27" s="161">
        <v>58.804082939283369</v>
      </c>
      <c r="L27" s="161">
        <v>66.532979630568391</v>
      </c>
      <c r="M27" s="161">
        <v>66.936000452955213</v>
      </c>
      <c r="N27" s="161">
        <v>63.903742819934983</v>
      </c>
      <c r="O27" s="203"/>
      <c r="P27" s="203"/>
      <c r="Q27" s="203"/>
      <c r="R27" s="203"/>
    </row>
    <row r="28" spans="1:18" ht="30" customHeight="1" x14ac:dyDescent="0.45">
      <c r="A28" s="156" t="s">
        <v>56</v>
      </c>
      <c r="B28" s="161">
        <v>2.3993419099979155E-4</v>
      </c>
      <c r="C28" s="161">
        <v>1.6680604801992051E-4</v>
      </c>
      <c r="D28" s="161">
        <v>1.7681214001549888E-4</v>
      </c>
      <c r="E28" s="161">
        <v>1.7226015528532765E-4</v>
      </c>
      <c r="F28" s="161">
        <v>3.2877942687574435E-4</v>
      </c>
      <c r="G28" s="161">
        <v>2.9528728610629472E-4</v>
      </c>
      <c r="H28" s="161">
        <v>3.6841212034568511E-4</v>
      </c>
      <c r="I28" s="161">
        <v>2.5577986553805895E-4</v>
      </c>
      <c r="J28" s="161">
        <v>1.3319741655831857E-6</v>
      </c>
      <c r="K28" s="161">
        <v>4.2751659448413149E-6</v>
      </c>
      <c r="L28" s="161">
        <v>-1.6911278158461923E-6</v>
      </c>
      <c r="M28" s="161">
        <v>-1.3670523327006041E-6</v>
      </c>
      <c r="N28" s="161">
        <v>-9.5930163188719209E-6</v>
      </c>
      <c r="O28" s="203"/>
      <c r="P28" s="203"/>
      <c r="Q28" s="203"/>
      <c r="R28" s="203"/>
    </row>
    <row r="29" spans="1:18" ht="30" customHeight="1" thickBot="1" x14ac:dyDescent="0.4">
      <c r="A29" s="162" t="s">
        <v>5</v>
      </c>
      <c r="B29" s="162">
        <v>100</v>
      </c>
      <c r="C29" s="162">
        <v>100.00000000000001</v>
      </c>
      <c r="D29" s="162">
        <v>100.00000000000001</v>
      </c>
      <c r="E29" s="162">
        <v>100.00000000000001</v>
      </c>
      <c r="F29" s="162">
        <v>99.999999999999986</v>
      </c>
      <c r="G29" s="162">
        <v>99.999999999999986</v>
      </c>
      <c r="H29" s="162">
        <v>100</v>
      </c>
      <c r="I29" s="162">
        <v>100</v>
      </c>
      <c r="J29" s="162">
        <v>99.999999999999986</v>
      </c>
      <c r="K29" s="162">
        <v>99.999999999999986</v>
      </c>
      <c r="L29" s="162">
        <v>100.00000000000003</v>
      </c>
      <c r="M29" s="162">
        <v>100.00000000000001</v>
      </c>
      <c r="N29" s="162">
        <v>100.00000000000001</v>
      </c>
      <c r="O29" s="203"/>
      <c r="P29" s="203"/>
      <c r="Q29" s="203"/>
      <c r="R29" s="203"/>
    </row>
    <row r="30" spans="1:18" ht="30" customHeight="1" thickTop="1" x14ac:dyDescent="0.45">
      <c r="A30" s="156" t="s">
        <v>57</v>
      </c>
      <c r="B30" s="6"/>
      <c r="C30" s="1"/>
      <c r="D30" s="1"/>
      <c r="E30" s="161"/>
      <c r="F30" s="161"/>
    </row>
    <row r="31" spans="1:18" ht="30" customHeight="1" x14ac:dyDescent="0.45">
      <c r="A31" s="163" t="s">
        <v>58</v>
      </c>
      <c r="B31" s="6"/>
      <c r="C31" s="1"/>
      <c r="D31" s="1"/>
      <c r="E31" s="161"/>
      <c r="F31" s="161"/>
    </row>
    <row r="32" spans="1:18" ht="30" customHeight="1" x14ac:dyDescent="0.45">
      <c r="A32" s="1"/>
      <c r="B32" s="1"/>
      <c r="C32" s="1"/>
      <c r="D32" s="1"/>
      <c r="E32" s="161"/>
      <c r="F32" s="161"/>
    </row>
    <row r="33" spans="1:6" ht="18.5" x14ac:dyDescent="0.45">
      <c r="A33" s="1"/>
      <c r="B33" s="1"/>
      <c r="C33" s="1"/>
      <c r="D33" s="1"/>
      <c r="E33" s="161"/>
      <c r="F33" s="161"/>
    </row>
    <row r="34" spans="1:6" ht="15.75" customHeight="1" x14ac:dyDescent="0.35"/>
    <row r="36" spans="1:6" x14ac:dyDescent="0.35">
      <c r="B36" s="30"/>
      <c r="C36" s="30"/>
      <c r="D36" s="30"/>
    </row>
    <row r="37" spans="1:6" ht="18.5" x14ac:dyDescent="0.45">
      <c r="A37" s="156"/>
      <c r="B37" s="156"/>
      <c r="C37" s="156"/>
      <c r="D37" s="156"/>
    </row>
    <row r="38" spans="1:6" ht="18.5" hidden="1" x14ac:dyDescent="0.45">
      <c r="A38" s="156"/>
      <c r="B38" s="156"/>
      <c r="C38" s="156"/>
      <c r="D38" s="156"/>
    </row>
    <row r="39" spans="1:6" ht="19" hidden="1" thickBot="1" x14ac:dyDescent="0.4">
      <c r="A39" s="157"/>
      <c r="B39" s="157"/>
      <c r="C39" s="157"/>
      <c r="D39" s="157"/>
    </row>
    <row r="40" spans="1:6" ht="18.5" hidden="1" x14ac:dyDescent="0.45">
      <c r="A40" s="156"/>
      <c r="B40" s="156"/>
      <c r="C40" s="156"/>
      <c r="D40" s="156"/>
    </row>
    <row r="41" spans="1:6" ht="18.5" hidden="1" x14ac:dyDescent="0.45">
      <c r="A41" s="156"/>
      <c r="B41" s="156"/>
      <c r="C41" s="156"/>
      <c r="D41" s="156"/>
    </row>
    <row r="42" spans="1:6" ht="18.5" hidden="1" x14ac:dyDescent="0.45">
      <c r="A42" s="156"/>
      <c r="B42" s="156"/>
      <c r="C42" s="156"/>
      <c r="D42" s="156"/>
    </row>
    <row r="43" spans="1:6" ht="19" hidden="1" thickBot="1" x14ac:dyDescent="0.4">
      <c r="A43" s="164"/>
      <c r="B43" s="157"/>
      <c r="C43" s="157"/>
      <c r="D43" s="157"/>
    </row>
    <row r="44" spans="1:6" x14ac:dyDescent="0.35">
      <c r="B44" s="31"/>
      <c r="C44" s="31"/>
      <c r="D44" s="31"/>
    </row>
  </sheetData>
  <phoneticPr fontId="26" type="noConversion"/>
  <hyperlinks>
    <hyperlink ref="E1" location="'Table of Content'!A1" display="Back to Table of Content" xr:uid="{00000000-0004-0000-0800-000000000000}"/>
  </hyperlinks>
  <pageMargins left="0.7" right="0.7" top="0.75" bottom="0.75" header="0.3" footer="0.3"/>
  <ignoredErrors>
    <ignoredError sqref="B4:I4 B19:I1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B32"/>
  <sheetViews>
    <sheetView zoomScale="80" zoomScaleNormal="80" workbookViewId="0">
      <pane xSplit="1" ySplit="4" topLeftCell="L25" activePane="bottomRight" state="frozen"/>
      <selection pane="topRight" activeCell="B1" sqref="B1"/>
      <selection pane="bottomLeft" activeCell="A5" sqref="A5"/>
      <selection pane="bottomRight" activeCell="R32" sqref="R32"/>
    </sheetView>
  </sheetViews>
  <sheetFormatPr defaultRowHeight="14.5" x14ac:dyDescent="0.35"/>
  <cols>
    <col min="1" max="1" width="54.81640625" customWidth="1"/>
    <col min="2" max="2" width="11.54296875" hidden="1" customWidth="1"/>
    <col min="3" max="3" width="11.453125" hidden="1" customWidth="1"/>
    <col min="4" max="4" width="11.453125" customWidth="1"/>
    <col min="5" max="5" width="14" customWidth="1"/>
    <col min="6" max="6" width="11.453125" customWidth="1"/>
    <col min="7" max="8" width="10.54296875" bestFit="1" customWidth="1"/>
    <col min="9" max="14" width="10.54296875" customWidth="1"/>
    <col min="15" max="18" width="12.26953125" bestFit="1" customWidth="1"/>
    <col min="19" max="19" width="8.81640625" bestFit="1" customWidth="1"/>
    <col min="20" max="20" width="10.36328125" bestFit="1" customWidth="1"/>
    <col min="21" max="21" width="9.26953125" bestFit="1" customWidth="1"/>
    <col min="22" max="22" width="10.36328125" bestFit="1" customWidth="1"/>
  </cols>
  <sheetData>
    <row r="1" spans="1:23" ht="29" x14ac:dyDescent="0.35">
      <c r="B1" s="165"/>
      <c r="D1" s="165"/>
      <c r="E1" s="207" t="s">
        <v>295</v>
      </c>
      <c r="F1" s="165"/>
      <c r="G1" s="165"/>
    </row>
    <row r="2" spans="1:23" ht="30" customHeight="1" x14ac:dyDescent="0.5">
      <c r="A2" s="34" t="s">
        <v>248</v>
      </c>
      <c r="B2" s="57"/>
      <c r="C2" s="57"/>
      <c r="D2" s="57"/>
      <c r="E2" s="57"/>
      <c r="F2" s="57"/>
      <c r="G2" s="57"/>
    </row>
    <row r="3" spans="1:23" ht="30" customHeight="1" thickBot="1" x14ac:dyDescent="0.4">
      <c r="A3" s="1"/>
      <c r="B3" s="1"/>
      <c r="C3" s="1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23" ht="30" customHeight="1" thickTop="1" thickBot="1" x14ac:dyDescent="0.4">
      <c r="A4" s="166" t="s">
        <v>51</v>
      </c>
      <c r="B4" s="79" t="s">
        <v>83</v>
      </c>
      <c r="C4" s="79" t="s">
        <v>143</v>
      </c>
      <c r="D4" s="79" t="s">
        <v>144</v>
      </c>
      <c r="E4" s="79" t="s">
        <v>145</v>
      </c>
      <c r="F4" s="79" t="s">
        <v>146</v>
      </c>
      <c r="G4" s="79" t="s">
        <v>241</v>
      </c>
      <c r="H4" s="79" t="s">
        <v>261</v>
      </c>
      <c r="I4" s="79" t="s">
        <v>292</v>
      </c>
      <c r="J4" s="79" t="s">
        <v>293</v>
      </c>
      <c r="K4" s="79" t="s">
        <v>300</v>
      </c>
      <c r="L4" s="79" t="s">
        <v>364</v>
      </c>
      <c r="M4" s="79" t="s">
        <v>366</v>
      </c>
      <c r="N4" s="79" t="s">
        <v>367</v>
      </c>
    </row>
    <row r="5" spans="1:23" ht="30" customHeight="1" thickTop="1" x14ac:dyDescent="0.45">
      <c r="A5" s="41" t="s">
        <v>17</v>
      </c>
      <c r="B5" s="41">
        <v>118506.453125</v>
      </c>
      <c r="C5" s="41">
        <v>123678.31640625</v>
      </c>
      <c r="D5" s="41">
        <v>140091.34765625</v>
      </c>
      <c r="E5" s="41">
        <v>156383.99609375</v>
      </c>
      <c r="F5" s="41">
        <v>147695.21875</v>
      </c>
      <c r="G5" s="41">
        <v>147392.19921875</v>
      </c>
      <c r="H5" s="41">
        <v>147853.45703125</v>
      </c>
      <c r="I5" s="41">
        <v>137355.88671875</v>
      </c>
      <c r="J5" s="41">
        <v>152085.34375</v>
      </c>
      <c r="K5" s="41">
        <v>162909.3046875</v>
      </c>
      <c r="L5" s="41">
        <v>169802.59375</v>
      </c>
      <c r="M5" s="41">
        <v>189423.32421875</v>
      </c>
      <c r="N5" s="41">
        <v>190836.28515625</v>
      </c>
      <c r="O5" s="203"/>
      <c r="P5" s="203"/>
      <c r="Q5" s="203"/>
      <c r="R5" s="203"/>
      <c r="S5" s="203"/>
      <c r="T5" s="203"/>
      <c r="U5" s="203"/>
      <c r="V5" s="203"/>
    </row>
    <row r="6" spans="1:23" ht="30" customHeight="1" x14ac:dyDescent="0.45">
      <c r="A6" s="41" t="s">
        <v>18</v>
      </c>
      <c r="B6" s="41">
        <v>84531.53125</v>
      </c>
      <c r="C6" s="41">
        <v>88215.125</v>
      </c>
      <c r="D6" s="41">
        <v>100332.5390625</v>
      </c>
      <c r="E6" s="41">
        <v>116198.015625</v>
      </c>
      <c r="F6" s="41">
        <v>108346.6796875</v>
      </c>
      <c r="G6" s="41">
        <v>108140.234375</v>
      </c>
      <c r="H6" s="41">
        <v>108030.765625</v>
      </c>
      <c r="I6" s="41">
        <v>97394.171875</v>
      </c>
      <c r="J6" s="41">
        <v>111600.53125</v>
      </c>
      <c r="K6" s="41">
        <v>122190.59375</v>
      </c>
      <c r="L6" s="41">
        <v>128624.890625</v>
      </c>
      <c r="M6" s="41">
        <v>146134.796875</v>
      </c>
      <c r="N6" s="41">
        <v>145640.921875</v>
      </c>
      <c r="O6" s="203"/>
      <c r="P6" s="203"/>
      <c r="Q6" s="203"/>
      <c r="R6" s="203"/>
      <c r="S6" s="266"/>
      <c r="T6" s="266"/>
      <c r="U6" s="266"/>
      <c r="V6" s="266"/>
    </row>
    <row r="7" spans="1:23" ht="30" customHeight="1" x14ac:dyDescent="0.45">
      <c r="A7" s="41" t="s">
        <v>16</v>
      </c>
      <c r="B7" s="41">
        <v>33974.921875</v>
      </c>
      <c r="C7" s="41">
        <v>35463.19140625</v>
      </c>
      <c r="D7" s="41">
        <v>39758.80859375</v>
      </c>
      <c r="E7" s="41">
        <v>40185.98046875</v>
      </c>
      <c r="F7" s="41">
        <v>39348.5390625</v>
      </c>
      <c r="G7" s="41">
        <v>39251.96484375</v>
      </c>
      <c r="H7" s="41">
        <v>39822.69140625</v>
      </c>
      <c r="I7" s="41">
        <v>39961.71484375</v>
      </c>
      <c r="J7" s="41">
        <v>40484.8125</v>
      </c>
      <c r="K7" s="41">
        <v>40718.7109375</v>
      </c>
      <c r="L7" s="41">
        <v>41177.703125</v>
      </c>
      <c r="M7" s="41">
        <v>43288.52734375</v>
      </c>
      <c r="N7" s="41">
        <v>45195.36328125</v>
      </c>
      <c r="O7" s="203"/>
      <c r="P7" s="203"/>
      <c r="Q7" s="203"/>
      <c r="R7" s="203"/>
      <c r="S7" s="266"/>
      <c r="T7" s="266"/>
      <c r="U7" s="266"/>
      <c r="V7" s="266"/>
    </row>
    <row r="8" spans="1:23" ht="30" customHeight="1" x14ac:dyDescent="0.45">
      <c r="A8" s="41" t="s">
        <v>24</v>
      </c>
      <c r="B8" s="41">
        <v>38816.4140625</v>
      </c>
      <c r="C8" s="41">
        <v>47667.52734375</v>
      </c>
      <c r="D8" s="41">
        <v>45247.87109375</v>
      </c>
      <c r="E8" s="41">
        <v>32704.529296875</v>
      </c>
      <c r="F8" s="41">
        <v>28216.384765625</v>
      </c>
      <c r="G8" s="41">
        <v>26531.158203125</v>
      </c>
      <c r="H8" s="41">
        <v>24004.392578125</v>
      </c>
      <c r="I8" s="41">
        <v>19762.369140625</v>
      </c>
      <c r="J8" s="41">
        <v>23310.353515625</v>
      </c>
      <c r="K8" s="41">
        <v>25622.484375</v>
      </c>
      <c r="L8" s="41">
        <v>43805.8671875</v>
      </c>
      <c r="M8" s="41">
        <v>41188.16015625</v>
      </c>
      <c r="N8" s="41">
        <v>37751.4609375</v>
      </c>
      <c r="O8" s="203"/>
      <c r="P8" s="203"/>
      <c r="Q8" s="203"/>
      <c r="R8" s="203"/>
      <c r="S8" s="266"/>
      <c r="T8" s="266"/>
      <c r="U8" s="266"/>
      <c r="V8" s="266"/>
    </row>
    <row r="9" spans="1:23" ht="30" customHeight="1" x14ac:dyDescent="0.45">
      <c r="A9" s="41" t="s">
        <v>52</v>
      </c>
      <c r="B9" s="41">
        <v>-2072.54736328125</v>
      </c>
      <c r="C9" s="41">
        <v>28.246616363525391</v>
      </c>
      <c r="D9" s="41">
        <v>-629.7698974609375</v>
      </c>
      <c r="E9" s="41">
        <v>-460.17391967773438</v>
      </c>
      <c r="F9" s="41">
        <v>733.061279296875</v>
      </c>
      <c r="G9" s="41">
        <v>-3115.633544921875</v>
      </c>
      <c r="H9" s="41">
        <v>-369.58547973632813</v>
      </c>
      <c r="I9" s="41">
        <v>-533.26800537109375</v>
      </c>
      <c r="J9" s="41">
        <v>1024.65625</v>
      </c>
      <c r="K9" s="41">
        <v>4133.70556640625</v>
      </c>
      <c r="L9" s="41">
        <v>2386.27392578125</v>
      </c>
      <c r="M9" s="41">
        <v>2641.83349609375</v>
      </c>
      <c r="N9" s="41">
        <v>-5153.8974609375</v>
      </c>
      <c r="O9" s="203"/>
      <c r="P9" s="203"/>
      <c r="Q9" s="203"/>
      <c r="R9" s="203"/>
      <c r="S9" s="203"/>
      <c r="T9" s="203"/>
      <c r="U9" s="203"/>
      <c r="V9" s="203"/>
      <c r="W9" s="14"/>
    </row>
    <row r="10" spans="1:23" ht="30" customHeight="1" thickBot="1" x14ac:dyDescent="0.4">
      <c r="A10" s="167" t="s">
        <v>53</v>
      </c>
      <c r="B10" s="167">
        <v>155250.31982421875</v>
      </c>
      <c r="C10" s="167">
        <v>171374.09036636353</v>
      </c>
      <c r="D10" s="167">
        <v>184709.44885253906</v>
      </c>
      <c r="E10" s="167">
        <v>188628.35147094727</v>
      </c>
      <c r="F10" s="167">
        <v>176644.66479492188</v>
      </c>
      <c r="G10" s="167">
        <v>170807.72387695313</v>
      </c>
      <c r="H10" s="167">
        <v>171488.26412963867</v>
      </c>
      <c r="I10" s="167">
        <v>156584.98785400391</v>
      </c>
      <c r="J10" s="167">
        <v>176420.353515625</v>
      </c>
      <c r="K10" s="167">
        <v>192665.49462890625</v>
      </c>
      <c r="L10" s="167">
        <v>215994.73486328125</v>
      </c>
      <c r="M10" s="167">
        <v>233253.31787109375</v>
      </c>
      <c r="N10" s="167">
        <v>223433.8486328125</v>
      </c>
      <c r="O10" s="203"/>
      <c r="P10" s="203"/>
      <c r="Q10" s="203"/>
      <c r="R10" s="203"/>
      <c r="S10" s="203"/>
      <c r="T10" s="203"/>
      <c r="U10" s="203"/>
      <c r="V10" s="203"/>
      <c r="W10" s="14"/>
    </row>
    <row r="11" spans="1:23" ht="30" customHeight="1" thickTop="1" x14ac:dyDescent="0.45">
      <c r="A11" s="41" t="s">
        <v>54</v>
      </c>
      <c r="B11" s="41">
        <v>53107.63671875</v>
      </c>
      <c r="C11" s="41">
        <v>58672.98828125</v>
      </c>
      <c r="D11" s="41">
        <v>51648.03125</v>
      </c>
      <c r="E11" s="41">
        <v>51333.77734375</v>
      </c>
      <c r="F11" s="41">
        <v>52332.3515625</v>
      </c>
      <c r="G11" s="41">
        <v>60750.35546875</v>
      </c>
      <c r="H11" s="41">
        <v>55439.4765625</v>
      </c>
      <c r="I11" s="41">
        <v>46262.3515625</v>
      </c>
      <c r="J11" s="41">
        <v>45292.04296875</v>
      </c>
      <c r="K11" s="41">
        <v>55790.6640625</v>
      </c>
      <c r="L11" s="41">
        <v>63266.546875</v>
      </c>
      <c r="M11" s="41">
        <v>62884.28125</v>
      </c>
      <c r="N11" s="41">
        <v>70312.28125</v>
      </c>
      <c r="O11" s="203"/>
      <c r="P11" s="203"/>
      <c r="Q11" s="203"/>
      <c r="R11" s="203"/>
      <c r="S11" s="203"/>
      <c r="T11" s="203"/>
      <c r="U11" s="203"/>
      <c r="V11" s="203"/>
      <c r="W11" s="14"/>
    </row>
    <row r="12" spans="1:23" ht="30" customHeight="1" x14ac:dyDescent="0.45">
      <c r="A12" s="41" t="s">
        <v>55</v>
      </c>
      <c r="B12" s="41">
        <v>76353.53125</v>
      </c>
      <c r="C12" s="41">
        <v>90000.265625</v>
      </c>
      <c r="D12" s="41">
        <v>90338.828125</v>
      </c>
      <c r="E12" s="41">
        <v>93894.1328125</v>
      </c>
      <c r="F12" s="41">
        <v>84409.5</v>
      </c>
      <c r="G12" s="41">
        <v>85458.234375</v>
      </c>
      <c r="H12" s="41">
        <v>82053.890625</v>
      </c>
      <c r="I12" s="41">
        <v>69710.3125</v>
      </c>
      <c r="J12" s="41">
        <v>83777.328125</v>
      </c>
      <c r="K12" s="41">
        <v>103074.359375</v>
      </c>
      <c r="L12" s="41">
        <v>127591.7578125</v>
      </c>
      <c r="M12" s="41">
        <v>138737.203125</v>
      </c>
      <c r="N12" s="41">
        <v>133622.4375</v>
      </c>
      <c r="O12" s="203"/>
      <c r="P12" s="203"/>
      <c r="Q12" s="203"/>
      <c r="R12" s="203"/>
      <c r="S12" s="203"/>
      <c r="T12" s="203"/>
      <c r="U12" s="203"/>
      <c r="V12" s="203"/>
    </row>
    <row r="13" spans="1:23" ht="30" customHeight="1" x14ac:dyDescent="0.45">
      <c r="A13" s="41" t="s">
        <v>56</v>
      </c>
      <c r="B13" s="41">
        <v>-3.41796875E-3</v>
      </c>
      <c r="C13" s="41">
        <v>-5.22613525390625E-4</v>
      </c>
      <c r="D13" s="41">
        <v>4.2724609375E-3</v>
      </c>
      <c r="E13" s="41">
        <v>3.997802734375E-3</v>
      </c>
      <c r="F13" s="41">
        <v>-7.32421875E-4</v>
      </c>
      <c r="G13" s="41">
        <v>-1.220703125E-3</v>
      </c>
      <c r="H13" s="41">
        <v>-6.317138671875E-3</v>
      </c>
      <c r="I13" s="41">
        <v>4.33349609375E-3</v>
      </c>
      <c r="J13" s="41">
        <v>-5.859375E-3</v>
      </c>
      <c r="K13" s="41">
        <v>-2.44140625E-3</v>
      </c>
      <c r="L13" s="41">
        <v>7.32421875E-3</v>
      </c>
      <c r="M13" s="41">
        <v>-5.37109375E-3</v>
      </c>
      <c r="N13" s="41">
        <v>1.07421875E-2</v>
      </c>
      <c r="O13" s="203"/>
      <c r="P13" s="203"/>
      <c r="Q13" s="203"/>
      <c r="R13" s="203"/>
      <c r="S13" s="203"/>
      <c r="T13" s="203"/>
      <c r="U13" s="203"/>
      <c r="V13" s="203"/>
    </row>
    <row r="14" spans="1:23" ht="30" customHeight="1" thickBot="1" x14ac:dyDescent="0.4">
      <c r="A14" s="167" t="s">
        <v>5</v>
      </c>
      <c r="B14" s="167">
        <v>132004.421875</v>
      </c>
      <c r="C14" s="167">
        <v>140046.8125</v>
      </c>
      <c r="D14" s="167">
        <v>146018.65625</v>
      </c>
      <c r="E14" s="167">
        <v>146068</v>
      </c>
      <c r="F14" s="167">
        <v>144567.515625</v>
      </c>
      <c r="G14" s="167">
        <v>146099.84375</v>
      </c>
      <c r="H14" s="167">
        <v>144873.84375</v>
      </c>
      <c r="I14" s="167">
        <v>133137.03125</v>
      </c>
      <c r="J14" s="167">
        <v>137935.0625</v>
      </c>
      <c r="K14" s="167">
        <v>145381.796875</v>
      </c>
      <c r="L14" s="167">
        <v>151669.53125</v>
      </c>
      <c r="M14" s="167">
        <v>157400.390625</v>
      </c>
      <c r="N14" s="167">
        <v>160123.703125</v>
      </c>
      <c r="O14" s="203"/>
      <c r="P14" s="203"/>
      <c r="Q14" s="203"/>
      <c r="R14" s="203"/>
      <c r="S14" s="203"/>
      <c r="T14" s="203"/>
      <c r="U14" s="203"/>
      <c r="V14" s="203"/>
    </row>
    <row r="15" spans="1:23" ht="30" customHeight="1" thickTop="1" x14ac:dyDescent="0.35">
      <c r="A15" s="9"/>
      <c r="B15" s="48"/>
      <c r="C15" s="48"/>
      <c r="D15" s="48"/>
      <c r="E15" s="48"/>
      <c r="F15" s="48"/>
      <c r="G15" s="48"/>
      <c r="O15" s="203"/>
      <c r="P15" s="203"/>
      <c r="Q15" s="203"/>
      <c r="R15" s="203"/>
      <c r="S15" s="203"/>
      <c r="T15" s="203"/>
      <c r="U15" s="203"/>
      <c r="V15" s="203"/>
    </row>
    <row r="16" spans="1:23" ht="30" customHeight="1" x14ac:dyDescent="0.5">
      <c r="A16" s="168" t="s">
        <v>247</v>
      </c>
      <c r="B16" s="9"/>
      <c r="C16" s="1"/>
      <c r="D16" s="1"/>
      <c r="E16" s="1"/>
      <c r="F16" s="1"/>
      <c r="G16" s="1"/>
      <c r="O16" s="203"/>
      <c r="P16" s="203"/>
      <c r="Q16" s="203"/>
      <c r="R16" s="203"/>
      <c r="S16" s="203"/>
      <c r="T16" s="203"/>
      <c r="U16" s="203"/>
      <c r="V16" s="203"/>
    </row>
    <row r="17" spans="1:28" ht="30" customHeight="1" x14ac:dyDescent="0.4">
      <c r="A17" s="10"/>
      <c r="B17" s="9"/>
      <c r="C17" s="1"/>
      <c r="D17" s="1"/>
      <c r="E17" s="1"/>
      <c r="F17" s="1"/>
      <c r="G17" s="1"/>
      <c r="O17" s="203"/>
      <c r="P17" s="203"/>
      <c r="Q17" s="203"/>
      <c r="R17" s="203"/>
      <c r="S17" s="203"/>
      <c r="T17" s="203"/>
      <c r="U17" s="203"/>
      <c r="V17" s="203"/>
    </row>
    <row r="18" spans="1:28" ht="30" customHeight="1" x14ac:dyDescent="0.35">
      <c r="A18" s="11"/>
      <c r="B18" s="9"/>
      <c r="C18" s="1"/>
      <c r="D18" s="1"/>
      <c r="E18" s="1"/>
      <c r="F18" s="1"/>
      <c r="G18" s="1"/>
      <c r="O18" s="203"/>
      <c r="P18" s="203"/>
      <c r="Q18" s="203"/>
      <c r="R18" s="203"/>
      <c r="S18" s="203"/>
      <c r="T18" s="203"/>
      <c r="U18" s="203"/>
      <c r="V18" s="203"/>
    </row>
    <row r="19" spans="1:28" ht="30" customHeight="1" thickBot="1" x14ac:dyDescent="0.4">
      <c r="A19" s="11"/>
      <c r="B19" s="9"/>
      <c r="C19" s="1"/>
      <c r="D19" s="1"/>
      <c r="E19" s="1"/>
      <c r="F19" s="1"/>
      <c r="G19" s="1"/>
      <c r="O19" s="203"/>
      <c r="P19" s="203"/>
      <c r="Q19" s="203"/>
      <c r="R19" s="203"/>
      <c r="S19" s="203"/>
      <c r="T19" s="203"/>
      <c r="U19" s="203"/>
      <c r="V19" s="203"/>
    </row>
    <row r="20" spans="1:28" ht="30" customHeight="1" thickTop="1" thickBot="1" x14ac:dyDescent="0.4">
      <c r="A20" s="169" t="s">
        <v>51</v>
      </c>
      <c r="B20" s="79" t="s">
        <v>83</v>
      </c>
      <c r="C20" s="79" t="s">
        <v>143</v>
      </c>
      <c r="D20" s="79" t="s">
        <v>144</v>
      </c>
      <c r="E20" s="79" t="s">
        <v>145</v>
      </c>
      <c r="F20" s="79" t="s">
        <v>146</v>
      </c>
      <c r="G20" s="79" t="s">
        <v>241</v>
      </c>
      <c r="H20" s="79" t="s">
        <v>261</v>
      </c>
      <c r="I20" s="79" t="s">
        <v>292</v>
      </c>
      <c r="J20" s="79" t="s">
        <v>293</v>
      </c>
      <c r="K20" s="79" t="s">
        <v>300</v>
      </c>
      <c r="L20" s="79" t="s">
        <v>364</v>
      </c>
      <c r="M20" s="79" t="s">
        <v>366</v>
      </c>
      <c r="N20" s="79" t="s">
        <v>367</v>
      </c>
      <c r="O20" s="203"/>
      <c r="P20" s="203"/>
      <c r="Q20" s="203"/>
      <c r="R20" s="203"/>
      <c r="S20" s="203"/>
      <c r="T20" s="203"/>
      <c r="U20" s="203"/>
      <c r="V20" s="203"/>
    </row>
    <row r="21" spans="1:28" ht="30" customHeight="1" thickTop="1" x14ac:dyDescent="0.45">
      <c r="A21" s="170" t="s">
        <v>17</v>
      </c>
      <c r="B21" s="170"/>
      <c r="C21" s="170">
        <v>4.3642039271859261</v>
      </c>
      <c r="D21" s="170">
        <v>13.270742784117147</v>
      </c>
      <c r="E21" s="170">
        <v>11.630017634977847</v>
      </c>
      <c r="F21" s="170">
        <v>-5.5560527680474365</v>
      </c>
      <c r="G21" s="170">
        <v>-0.20516543041444457</v>
      </c>
      <c r="H21" s="170">
        <v>0.31294587837409349</v>
      </c>
      <c r="I21" s="170">
        <v>-7.0999829988968486</v>
      </c>
      <c r="J21" s="170">
        <v>10.723571725331325</v>
      </c>
      <c r="K21" s="170">
        <v>7.1170309187008618</v>
      </c>
      <c r="L21" s="170">
        <v>4.2313660817121734</v>
      </c>
      <c r="M21" s="170">
        <v>11.555024004896852</v>
      </c>
      <c r="N21" s="170">
        <v>0.74592764292757963</v>
      </c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</row>
    <row r="22" spans="1:28" ht="30" customHeight="1" x14ac:dyDescent="0.45">
      <c r="A22" s="170" t="s">
        <v>18</v>
      </c>
      <c r="B22" s="170"/>
      <c r="C22" s="170">
        <v>4.3576564809950753</v>
      </c>
      <c r="D22" s="170">
        <v>13.736209139305757</v>
      </c>
      <c r="E22" s="170">
        <v>15.812892517966617</v>
      </c>
      <c r="F22" s="170">
        <v>-6.7568588803084424</v>
      </c>
      <c r="G22" s="170">
        <v>-0.19054142969165966</v>
      </c>
      <c r="H22" s="170">
        <v>-0.10122851187874815</v>
      </c>
      <c r="I22" s="170">
        <v>-9.8458931476261995</v>
      </c>
      <c r="J22" s="170">
        <v>14.586457383952165</v>
      </c>
      <c r="K22" s="170">
        <v>9.4892581436524246</v>
      </c>
      <c r="L22" s="170">
        <v>5.2657873879919714</v>
      </c>
      <c r="M22" s="170">
        <v>13.61315540477257</v>
      </c>
      <c r="N22" s="170">
        <v>-0.33795852224193235</v>
      </c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</row>
    <row r="23" spans="1:28" ht="30" customHeight="1" x14ac:dyDescent="0.45">
      <c r="A23" s="170" t="s">
        <v>16</v>
      </c>
      <c r="B23" s="170"/>
      <c r="C23" s="170">
        <v>4.3804943444038429</v>
      </c>
      <c r="D23" s="170">
        <v>12.112889497990707</v>
      </c>
      <c r="E23" s="170">
        <v>1.0744081377407042</v>
      </c>
      <c r="F23" s="170">
        <v>-2.0839143315197219</v>
      </c>
      <c r="G23" s="170">
        <v>-0.2454327938239409</v>
      </c>
      <c r="H23" s="170">
        <v>1.4540076268076962</v>
      </c>
      <c r="I23" s="170">
        <v>0.34910608145932542</v>
      </c>
      <c r="J23" s="170">
        <v>1.3089970195105707</v>
      </c>
      <c r="K23" s="170">
        <v>0.57774366004534894</v>
      </c>
      <c r="L23" s="170">
        <v>1.1272267145306269</v>
      </c>
      <c r="M23" s="170">
        <v>5.1261339476423196</v>
      </c>
      <c r="N23" s="170">
        <v>4.4049452695814839</v>
      </c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</row>
    <row r="24" spans="1:28" ht="30" customHeight="1" x14ac:dyDescent="0.45">
      <c r="A24" s="170" t="s">
        <v>24</v>
      </c>
      <c r="B24" s="170"/>
      <c r="C24" s="170">
        <v>22.802501197041124</v>
      </c>
      <c r="D24" s="170">
        <v>-5.0761102680046122</v>
      </c>
      <c r="E24" s="170">
        <v>-27.721396595402666</v>
      </c>
      <c r="F24" s="170">
        <v>-13.723311809532305</v>
      </c>
      <c r="G24" s="170">
        <v>-5.9725105696497689</v>
      </c>
      <c r="H24" s="170">
        <v>-9.5237667562601214</v>
      </c>
      <c r="I24" s="170">
        <v>-17.671863279580421</v>
      </c>
      <c r="J24" s="170">
        <v>17.953233996153315</v>
      </c>
      <c r="K24" s="170">
        <v>9.9189008773512342</v>
      </c>
      <c r="L24" s="170">
        <v>70.966509517092845</v>
      </c>
      <c r="M24" s="170">
        <v>-5.975699602168727</v>
      </c>
      <c r="N24" s="170">
        <v>-8.3439007853534974</v>
      </c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</row>
    <row r="25" spans="1:28" ht="30" customHeight="1" x14ac:dyDescent="0.45">
      <c r="A25" s="41" t="s">
        <v>52</v>
      </c>
      <c r="B25" s="170"/>
      <c r="C25" s="170">
        <v>1.5914572783282193</v>
      </c>
      <c r="D25" s="170">
        <v>-0.46985468792762625</v>
      </c>
      <c r="E25" s="170">
        <v>0.1161467870878336</v>
      </c>
      <c r="F25" s="170">
        <v>0.8169039070669889</v>
      </c>
      <c r="G25" s="170">
        <v>-2.6622127436996617</v>
      </c>
      <c r="H25" s="170">
        <v>1.8795694743414446</v>
      </c>
      <c r="I25" s="170">
        <v>-0.11298280034401698</v>
      </c>
      <c r="J25" s="170">
        <v>1.1701659866860623</v>
      </c>
      <c r="K25" s="170">
        <v>2.2539949306988207</v>
      </c>
      <c r="L25" s="170">
        <v>-1.2019604092027081</v>
      </c>
      <c r="M25" s="170">
        <v>0.16849763311475915</v>
      </c>
      <c r="N25" s="170">
        <v>-4.9528028018712229</v>
      </c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</row>
    <row r="26" spans="1:28" ht="30" customHeight="1" thickBot="1" x14ac:dyDescent="0.4">
      <c r="A26" s="171" t="s">
        <v>53</v>
      </c>
      <c r="B26" s="171"/>
      <c r="C26" s="171">
        <v>10.385660113551339</v>
      </c>
      <c r="D26" s="171">
        <v>7.7814321042738754</v>
      </c>
      <c r="E26" s="171">
        <v>2.1216579025888507</v>
      </c>
      <c r="F26" s="171">
        <v>-6.3530675969837631</v>
      </c>
      <c r="G26" s="171">
        <v>-3.3043403403919536</v>
      </c>
      <c r="H26" s="171">
        <v>0.39842475342379835</v>
      </c>
      <c r="I26" s="171">
        <v>-8.6905517128381717</v>
      </c>
      <c r="J26" s="171">
        <v>12.667475939721058</v>
      </c>
      <c r="K26" s="171">
        <v>9.2082012021603035</v>
      </c>
      <c r="L26" s="171">
        <v>12.108675857765583</v>
      </c>
      <c r="M26" s="171">
        <v>7.9902794939592958</v>
      </c>
      <c r="N26" s="171">
        <v>-4.2097875939788088</v>
      </c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</row>
    <row r="27" spans="1:28" ht="30" customHeight="1" thickTop="1" x14ac:dyDescent="0.45">
      <c r="A27" s="170" t="s">
        <v>54</v>
      </c>
      <c r="B27" s="170"/>
      <c r="C27" s="170">
        <v>10.479380944727893</v>
      </c>
      <c r="D27" s="170">
        <v>-11.973068420472714</v>
      </c>
      <c r="E27" s="170">
        <v>-0.60845282703782289</v>
      </c>
      <c r="F27" s="170">
        <v>1.9452576265003358</v>
      </c>
      <c r="G27" s="170">
        <v>16.085659548848021</v>
      </c>
      <c r="H27" s="170">
        <v>-8.7421363468102147</v>
      </c>
      <c r="I27" s="170">
        <v>-16.553412061266698</v>
      </c>
      <c r="J27" s="170">
        <v>-2.0974043925093611</v>
      </c>
      <c r="K27" s="170">
        <v>23.179835586117626</v>
      </c>
      <c r="L27" s="170">
        <v>13.399881392566094</v>
      </c>
      <c r="M27" s="170">
        <v>-0.60421446069320872</v>
      </c>
      <c r="N27" s="170">
        <v>11.812172855199798</v>
      </c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</row>
    <row r="28" spans="1:28" ht="30" customHeight="1" x14ac:dyDescent="0.45">
      <c r="A28" s="170" t="s">
        <v>55</v>
      </c>
      <c r="B28" s="170"/>
      <c r="C28" s="170">
        <v>17.873088711925163</v>
      </c>
      <c r="D28" s="170">
        <v>0.37617944530371972</v>
      </c>
      <c r="E28" s="170">
        <v>3.93552225691991</v>
      </c>
      <c r="F28" s="170">
        <v>-10.101411588134212</v>
      </c>
      <c r="G28" s="170">
        <v>1.2424364259947085</v>
      </c>
      <c r="H28" s="170">
        <v>-3.9836345495524395</v>
      </c>
      <c r="I28" s="170">
        <v>-15.043257584716144</v>
      </c>
      <c r="J28" s="170">
        <v>20.179246255710012</v>
      </c>
      <c r="K28" s="170">
        <v>23.033715304465009</v>
      </c>
      <c r="L28" s="170">
        <v>23.786127399833767</v>
      </c>
      <c r="M28" s="170">
        <v>8.7352392533682099</v>
      </c>
      <c r="N28" s="170">
        <v>-3.6866575870004192</v>
      </c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</row>
    <row r="29" spans="1:28" ht="30" customHeight="1" x14ac:dyDescent="0.45">
      <c r="A29" s="170" t="s">
        <v>56</v>
      </c>
      <c r="B29" s="170"/>
      <c r="C29" s="170">
        <v>2.193377451666806E-6</v>
      </c>
      <c r="D29" s="170">
        <v>3.423908318435041E-6</v>
      </c>
      <c r="E29" s="170">
        <v>-1.880980212930839E-7</v>
      </c>
      <c r="F29" s="170">
        <v>-3.2383715867780758E-6</v>
      </c>
      <c r="G29" s="170">
        <v>-3.3775308919783481E-7</v>
      </c>
      <c r="H29" s="170">
        <v>-3.4883237490628733E-6</v>
      </c>
      <c r="I29" s="170">
        <v>7.3516616180931556E-6</v>
      </c>
      <c r="J29" s="170">
        <v>-7.6559248753340371E-6</v>
      </c>
      <c r="K29" s="170">
        <v>2.4779549797209827E-6</v>
      </c>
      <c r="L29" s="170">
        <v>6.7172267848611983E-6</v>
      </c>
      <c r="M29" s="170">
        <v>-8.3703776199281954E-6</v>
      </c>
      <c r="N29" s="170">
        <v>1.023712913673082E-5</v>
      </c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</row>
    <row r="30" spans="1:28" ht="19" thickBot="1" x14ac:dyDescent="0.4">
      <c r="A30" s="171" t="s">
        <v>5</v>
      </c>
      <c r="B30" s="171"/>
      <c r="C30" s="171">
        <v>6.0925160769353965</v>
      </c>
      <c r="D30" s="171">
        <v>4.2641768444390635</v>
      </c>
      <c r="E30" s="171">
        <v>3.3792770915184178E-2</v>
      </c>
      <c r="F30" s="171">
        <v>-1.0272505784976858</v>
      </c>
      <c r="G30" s="171">
        <v>1.059939446545366</v>
      </c>
      <c r="H30" s="171">
        <v>-0.83915216370653578</v>
      </c>
      <c r="I30" s="171">
        <v>-8.1014020172292192</v>
      </c>
      <c r="J30" s="171">
        <v>3.6038292313957498</v>
      </c>
      <c r="K30" s="171">
        <v>5.3987247622409251</v>
      </c>
      <c r="L30" s="171">
        <v>4.3249805066078784</v>
      </c>
      <c r="M30" s="171">
        <v>3.7785172326759042</v>
      </c>
      <c r="N30" s="171">
        <v>1.7301815384233477</v>
      </c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</row>
    <row r="31" spans="1:28" ht="19" thickTop="1" x14ac:dyDescent="0.45">
      <c r="A31" s="41" t="s">
        <v>59</v>
      </c>
      <c r="B31" s="9"/>
      <c r="C31" s="1"/>
      <c r="D31" s="170"/>
      <c r="E31" s="170"/>
      <c r="F31" s="170"/>
      <c r="G31" s="203"/>
      <c r="H31" s="203"/>
      <c r="I31" s="203"/>
      <c r="J31" s="203"/>
      <c r="K31" s="203"/>
      <c r="L31" s="203"/>
      <c r="M31" s="203"/>
      <c r="N31" s="203"/>
    </row>
    <row r="32" spans="1:28" ht="18.5" x14ac:dyDescent="0.45">
      <c r="A32" s="1"/>
      <c r="B32" s="1"/>
      <c r="C32" s="1"/>
      <c r="D32" s="170"/>
      <c r="E32" s="170"/>
      <c r="F32" s="170"/>
    </row>
  </sheetData>
  <phoneticPr fontId="26" type="noConversion"/>
  <hyperlinks>
    <hyperlink ref="E1" location="'Table of Content'!A1" display="Back to Table of Content" xr:uid="{00000000-0004-0000-0900-000000000000}"/>
  </hyperlinks>
  <pageMargins left="0.7" right="0.7" top="0.75" bottom="0.75" header="0.3" footer="0.3"/>
  <ignoredErrors>
    <ignoredError sqref="B4:I4 B20:I20 J4 J2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32"/>
  <sheetViews>
    <sheetView zoomScale="90" zoomScaleNormal="90" workbookViewId="0">
      <pane xSplit="1" ySplit="4" topLeftCell="H5" activePane="bottomRight" state="frozen"/>
      <selection pane="topRight" activeCell="B1" sqref="B1"/>
      <selection pane="bottomLeft" activeCell="A5" sqref="A5"/>
      <selection pane="bottomRight" activeCell="L34" sqref="L34"/>
    </sheetView>
  </sheetViews>
  <sheetFormatPr defaultRowHeight="14.5" x14ac:dyDescent="0.35"/>
  <cols>
    <col min="1" max="1" width="54.81640625" customWidth="1"/>
    <col min="2" max="3" width="10.7265625" hidden="1" customWidth="1"/>
    <col min="4" max="6" width="12.7265625" customWidth="1"/>
    <col min="7" max="7" width="12.26953125" customWidth="1"/>
    <col min="8" max="8" width="12.26953125" bestFit="1" customWidth="1"/>
    <col min="9" max="9" width="12.26953125" customWidth="1"/>
    <col min="10" max="14" width="12.26953125" bestFit="1" customWidth="1"/>
  </cols>
  <sheetData>
    <row r="1" spans="1:18" ht="29" x14ac:dyDescent="0.35">
      <c r="E1" s="207" t="s">
        <v>295</v>
      </c>
    </row>
    <row r="2" spans="1:18" ht="23" x14ac:dyDescent="0.5">
      <c r="A2" s="34" t="s">
        <v>147</v>
      </c>
    </row>
    <row r="3" spans="1:18" ht="23.5" thickBot="1" x14ac:dyDescent="0.55000000000000004">
      <c r="A3" s="34"/>
    </row>
    <row r="4" spans="1:18" ht="30" customHeight="1" thickTop="1" thickBot="1" x14ac:dyDescent="0.4">
      <c r="A4" s="38" t="s">
        <v>148</v>
      </c>
      <c r="B4" s="39" t="s">
        <v>83</v>
      </c>
      <c r="C4" s="40" t="s">
        <v>143</v>
      </c>
      <c r="D4" s="40" t="s">
        <v>144</v>
      </c>
      <c r="E4" s="40" t="s">
        <v>145</v>
      </c>
      <c r="F4" s="40" t="s">
        <v>146</v>
      </c>
      <c r="G4" s="40" t="s">
        <v>241</v>
      </c>
      <c r="H4" s="40" t="s">
        <v>261</v>
      </c>
      <c r="I4" s="40" t="s">
        <v>292</v>
      </c>
      <c r="J4" s="40" t="s">
        <v>293</v>
      </c>
      <c r="K4" s="40" t="s">
        <v>300</v>
      </c>
      <c r="L4" s="40" t="s">
        <v>364</v>
      </c>
      <c r="M4" s="40" t="s">
        <v>366</v>
      </c>
      <c r="N4" s="40" t="s">
        <v>367</v>
      </c>
    </row>
    <row r="5" spans="1:18" ht="30" customHeight="1" thickTop="1" x14ac:dyDescent="0.45">
      <c r="A5" s="41" t="s">
        <v>149</v>
      </c>
      <c r="B5" s="42">
        <v>24849.77630349826</v>
      </c>
      <c r="C5" s="42">
        <v>28853.713445361765</v>
      </c>
      <c r="D5" s="42">
        <v>33442.802855466725</v>
      </c>
      <c r="E5" s="42">
        <v>39284.694674287653</v>
      </c>
      <c r="F5" s="42">
        <v>44211.78701632296</v>
      </c>
      <c r="G5" s="42">
        <v>45291.198493582029</v>
      </c>
      <c r="H5" s="42">
        <v>42673.938974238001</v>
      </c>
      <c r="I5" s="42">
        <v>41811.166136399072</v>
      </c>
      <c r="J5" s="42">
        <v>50387.035558179137</v>
      </c>
      <c r="K5" s="42">
        <v>55242.019190078383</v>
      </c>
      <c r="L5" s="42">
        <v>59933.788151191351</v>
      </c>
      <c r="M5" s="42">
        <v>70119.908256450391</v>
      </c>
      <c r="N5" s="42">
        <v>74146.722049222255</v>
      </c>
      <c r="O5" s="205"/>
      <c r="P5" s="205"/>
      <c r="Q5" s="205"/>
      <c r="R5" s="205"/>
    </row>
    <row r="6" spans="1:18" ht="30" customHeight="1" x14ac:dyDescent="0.45">
      <c r="A6" s="41" t="s">
        <v>150</v>
      </c>
      <c r="B6" s="42">
        <v>4539.9509118077522</v>
      </c>
      <c r="C6" s="42">
        <v>6002.0129479863353</v>
      </c>
      <c r="D6" s="42">
        <v>6552.7362687323248</v>
      </c>
      <c r="E6" s="42">
        <v>6909.6432069413831</v>
      </c>
      <c r="F6" s="42">
        <v>6878.5929088055263</v>
      </c>
      <c r="G6" s="42">
        <v>6228.3033824021359</v>
      </c>
      <c r="H6" s="42">
        <v>5941.6790962171435</v>
      </c>
      <c r="I6" s="42">
        <v>5199.0755687478359</v>
      </c>
      <c r="J6" s="42">
        <v>6934.5291120306683</v>
      </c>
      <c r="K6" s="42">
        <v>7804.7846434386192</v>
      </c>
      <c r="L6" s="42">
        <v>8413.3752766653488</v>
      </c>
      <c r="M6" s="42">
        <v>10099.550314601092</v>
      </c>
      <c r="N6" s="42">
        <v>11441.566621215299</v>
      </c>
      <c r="O6" s="205"/>
      <c r="P6" s="205"/>
      <c r="Q6" s="205"/>
      <c r="R6" s="205"/>
    </row>
    <row r="7" spans="1:18" ht="30" customHeight="1" x14ac:dyDescent="0.35">
      <c r="A7" s="43" t="s">
        <v>151</v>
      </c>
      <c r="B7" s="44">
        <v>13970.57666015625</v>
      </c>
      <c r="C7" s="44">
        <v>14555.856250000001</v>
      </c>
      <c r="D7" s="44">
        <v>18290.863061523436</v>
      </c>
      <c r="E7" s="44">
        <v>18984.315234375001</v>
      </c>
      <c r="F7" s="44">
        <v>19526.502246093751</v>
      </c>
      <c r="G7" s="44">
        <v>21359.169702148436</v>
      </c>
      <c r="H7" s="44">
        <v>23405.821435546874</v>
      </c>
      <c r="I7" s="44">
        <v>22264.092382812501</v>
      </c>
      <c r="J7" s="44">
        <v>23549.104541015626</v>
      </c>
      <c r="K7" s="44">
        <v>26755.328417968751</v>
      </c>
      <c r="L7" s="44">
        <v>28618.418798828126</v>
      </c>
      <c r="M7" s="44">
        <v>28672.077490234376</v>
      </c>
      <c r="N7" s="44">
        <v>29126.345507812501</v>
      </c>
      <c r="O7" s="205"/>
      <c r="P7" s="205"/>
      <c r="Q7" s="205"/>
      <c r="R7" s="205"/>
    </row>
    <row r="8" spans="1:18" ht="30" customHeight="1" x14ac:dyDescent="0.45">
      <c r="A8" s="41" t="s">
        <v>45</v>
      </c>
      <c r="B8" s="45">
        <v>5456.1293637517465</v>
      </c>
      <c r="C8" s="45">
        <v>6327.7728108837773</v>
      </c>
      <c r="D8" s="45">
        <v>7052.8780459316285</v>
      </c>
      <c r="E8" s="45">
        <v>9228.7542097466594</v>
      </c>
      <c r="F8" s="45">
        <v>7648.892376484876</v>
      </c>
      <c r="G8" s="45">
        <v>7296.3267677160084</v>
      </c>
      <c r="H8" s="45">
        <v>6549.0670364873031</v>
      </c>
      <c r="I8" s="45">
        <v>6551.3379725051691</v>
      </c>
      <c r="J8" s="45">
        <v>6830.5702464974938</v>
      </c>
      <c r="K8" s="45">
        <v>7487.5885581047223</v>
      </c>
      <c r="L8" s="45">
        <v>9078.7868579342903</v>
      </c>
      <c r="M8" s="45">
        <v>10864.60507481724</v>
      </c>
      <c r="N8" s="45">
        <v>11914.325826520253</v>
      </c>
      <c r="O8" s="205"/>
      <c r="P8" s="205"/>
      <c r="Q8" s="205"/>
      <c r="R8" s="205"/>
    </row>
    <row r="9" spans="1:18" ht="30" customHeight="1" x14ac:dyDescent="0.45">
      <c r="A9" s="41" t="s">
        <v>152</v>
      </c>
      <c r="B9" s="45">
        <v>5085.3623179047145</v>
      </c>
      <c r="C9" s="45">
        <v>5585.7994792749569</v>
      </c>
      <c r="D9" s="45">
        <v>7674.2206229697149</v>
      </c>
      <c r="E9" s="45">
        <v>7314.6029930265704</v>
      </c>
      <c r="F9" s="45">
        <v>5646.884529927861</v>
      </c>
      <c r="G9" s="45">
        <v>6020.8336093522912</v>
      </c>
      <c r="H9" s="45">
        <v>6651.2309284906769</v>
      </c>
      <c r="I9" s="45">
        <v>5246.6850553529894</v>
      </c>
      <c r="J9" s="45">
        <v>6967.518621654187</v>
      </c>
      <c r="K9" s="45">
        <v>10425.31589849844</v>
      </c>
      <c r="L9" s="45">
        <v>12635.156755598173</v>
      </c>
      <c r="M9" s="45">
        <v>12849.063754931089</v>
      </c>
      <c r="N9" s="45">
        <v>13723.577194682683</v>
      </c>
      <c r="O9" s="205"/>
      <c r="P9" s="205"/>
      <c r="Q9" s="205"/>
      <c r="R9" s="205"/>
    </row>
    <row r="10" spans="1:18" ht="30" customHeight="1" x14ac:dyDescent="0.35">
      <c r="A10" s="46" t="s">
        <v>44</v>
      </c>
      <c r="B10" s="47">
        <v>4768.7535400390625</v>
      </c>
      <c r="C10" s="44">
        <v>5384.1468505859375</v>
      </c>
      <c r="D10" s="44">
        <v>4490.2230834960938</v>
      </c>
      <c r="E10" s="44">
        <v>5763.2427978515625</v>
      </c>
      <c r="F10" s="44">
        <v>6093.2178955078125</v>
      </c>
      <c r="G10" s="44">
        <v>6623.6287841796875</v>
      </c>
      <c r="H10" s="44">
        <v>7572.2442626953125</v>
      </c>
      <c r="I10" s="44">
        <v>7835.8536376953125</v>
      </c>
      <c r="J10" s="44">
        <v>8001.74365234375</v>
      </c>
      <c r="K10" s="44">
        <v>8299.77734375</v>
      </c>
      <c r="L10" s="44">
        <v>8920.3431396484375</v>
      </c>
      <c r="M10" s="44">
        <v>9448.3834228515625</v>
      </c>
      <c r="N10" s="44">
        <v>10242.049926757813</v>
      </c>
      <c r="O10" s="205"/>
      <c r="P10" s="205"/>
      <c r="Q10" s="205"/>
      <c r="R10" s="205"/>
    </row>
    <row r="11" spans="1:18" ht="30" customHeight="1" x14ac:dyDescent="0.45">
      <c r="A11" s="41" t="s">
        <v>153</v>
      </c>
      <c r="B11" s="45">
        <v>6995.2844541890399</v>
      </c>
      <c r="C11" s="45">
        <v>9640.0975474748029</v>
      </c>
      <c r="D11" s="45">
        <v>10965.96312825689</v>
      </c>
      <c r="E11" s="45">
        <v>13244.616594157153</v>
      </c>
      <c r="F11" s="45">
        <v>12616.756710520916</v>
      </c>
      <c r="G11" s="45">
        <v>13084.187578406521</v>
      </c>
      <c r="H11" s="45">
        <v>12650.343860658068</v>
      </c>
      <c r="I11" s="45">
        <v>12234.085758334215</v>
      </c>
      <c r="J11" s="45">
        <v>15176.737130273685</v>
      </c>
      <c r="K11" s="45">
        <v>16215.154769822493</v>
      </c>
      <c r="L11" s="45">
        <v>18083.370071264049</v>
      </c>
      <c r="M11" s="45">
        <v>22214.40420051297</v>
      </c>
      <c r="N11" s="45">
        <v>23930.122880126037</v>
      </c>
      <c r="O11" s="205"/>
      <c r="P11" s="205"/>
      <c r="Q11" s="205"/>
      <c r="R11" s="205"/>
    </row>
    <row r="12" spans="1:18" ht="30" customHeight="1" x14ac:dyDescent="0.45">
      <c r="A12" s="41" t="s">
        <v>104</v>
      </c>
      <c r="B12" s="45">
        <v>13682.992663205099</v>
      </c>
      <c r="C12" s="45">
        <v>14328.710299613187</v>
      </c>
      <c r="D12" s="45">
        <v>18604.550018250338</v>
      </c>
      <c r="E12" s="45">
        <v>21447.26091545802</v>
      </c>
      <c r="F12" s="45">
        <v>22704.25085450997</v>
      </c>
      <c r="G12" s="45">
        <v>25068.062024620111</v>
      </c>
      <c r="H12" s="45">
        <v>24252.412041279113</v>
      </c>
      <c r="I12" s="45">
        <v>21312.727580946375</v>
      </c>
      <c r="J12" s="45">
        <v>25313.001862449841</v>
      </c>
      <c r="K12" s="45">
        <v>26852.982748968665</v>
      </c>
      <c r="L12" s="45">
        <v>29744.495521817247</v>
      </c>
      <c r="M12" s="45">
        <v>36816.339679564509</v>
      </c>
      <c r="N12" s="45">
        <v>44581.19661351743</v>
      </c>
      <c r="O12" s="205"/>
      <c r="P12" s="205"/>
      <c r="Q12" s="205"/>
      <c r="R12" s="205"/>
    </row>
    <row r="13" spans="1:18" s="33" customFormat="1" ht="30" customHeight="1" x14ac:dyDescent="0.35">
      <c r="A13" s="48" t="s">
        <v>154</v>
      </c>
      <c r="B13" s="49">
        <v>79348.826214551926</v>
      </c>
      <c r="C13" s="49">
        <v>90678.109631180749</v>
      </c>
      <c r="D13" s="50">
        <v>107074.23708462715</v>
      </c>
      <c r="E13" s="50">
        <v>122177.130625844</v>
      </c>
      <c r="F13" s="49">
        <v>125326.88453817368</v>
      </c>
      <c r="G13" s="49">
        <v>130971.71034240723</v>
      </c>
      <c r="H13" s="49">
        <v>129696.73763561249</v>
      </c>
      <c r="I13" s="49">
        <v>122455.02409279346</v>
      </c>
      <c r="J13" s="49">
        <v>143160.24072444439</v>
      </c>
      <c r="K13" s="49">
        <v>159082.95157063007</v>
      </c>
      <c r="L13" s="49">
        <v>175427.734572947</v>
      </c>
      <c r="M13" s="49">
        <v>201084.33219396323</v>
      </c>
      <c r="N13" s="49">
        <v>219105.90661985427</v>
      </c>
      <c r="O13" s="205"/>
      <c r="P13" s="205"/>
      <c r="Q13" s="205"/>
      <c r="R13" s="205"/>
    </row>
    <row r="14" spans="1:18" ht="30" customHeight="1" x14ac:dyDescent="0.45">
      <c r="A14" s="41" t="s">
        <v>155</v>
      </c>
      <c r="B14" s="45">
        <v>325.12884521484375</v>
      </c>
      <c r="C14" s="45">
        <v>453.49786376953125</v>
      </c>
      <c r="D14" s="45">
        <v>614.55047607421875</v>
      </c>
      <c r="E14" s="45">
        <v>820.48388671875</v>
      </c>
      <c r="F14" s="45">
        <v>821.02593994140625</v>
      </c>
      <c r="G14" s="45">
        <v>635.8011474609375</v>
      </c>
      <c r="H14" s="45">
        <v>1227.3114013671875</v>
      </c>
      <c r="I14" s="45">
        <v>997.56866455078125</v>
      </c>
      <c r="J14" s="45">
        <v>738.00994873046875</v>
      </c>
      <c r="K14" s="45">
        <v>1199.994140625</v>
      </c>
      <c r="L14" s="45">
        <v>1180.189208984375</v>
      </c>
      <c r="M14" s="45">
        <v>1676.5517578125</v>
      </c>
      <c r="N14" s="45">
        <v>3065.118408203125</v>
      </c>
      <c r="O14" s="205"/>
      <c r="P14" s="205"/>
      <c r="Q14" s="205"/>
      <c r="R14" s="205"/>
    </row>
    <row r="15" spans="1:18" ht="30" customHeight="1" x14ac:dyDescent="0.45">
      <c r="A15" s="41" t="s">
        <v>156</v>
      </c>
      <c r="B15" s="41">
        <v>-2896.54443359375</v>
      </c>
      <c r="C15" s="41">
        <v>-6802.01123046875</v>
      </c>
      <c r="D15" s="41">
        <v>-7356.2490234375</v>
      </c>
      <c r="E15" s="41">
        <v>-4827.5927734375</v>
      </c>
      <c r="F15" s="41">
        <v>-5006.9189453125</v>
      </c>
      <c r="G15" s="41">
        <v>-5467.93115234375</v>
      </c>
      <c r="H15" s="41">
        <v>-5497.775390625</v>
      </c>
      <c r="I15" s="41">
        <v>-2939.03759765625</v>
      </c>
      <c r="J15" s="41">
        <v>-2642.356201171875</v>
      </c>
      <c r="K15" s="41">
        <v>-5345.63037109375</v>
      </c>
      <c r="L15" s="41">
        <v>-7222.56494140625</v>
      </c>
      <c r="M15" s="41">
        <v>-8736.3935546875</v>
      </c>
      <c r="N15" s="41">
        <v>-11020.8408203125</v>
      </c>
      <c r="O15" s="205"/>
      <c r="P15" s="205"/>
      <c r="Q15" s="205"/>
      <c r="R15" s="205"/>
    </row>
    <row r="16" spans="1:18" ht="30" customHeight="1" x14ac:dyDescent="0.35">
      <c r="A16" s="51" t="s">
        <v>157</v>
      </c>
      <c r="B16" s="52">
        <v>76777.410626173019</v>
      </c>
      <c r="C16" s="49">
        <v>84329.59626448153</v>
      </c>
      <c r="D16" s="52">
        <v>100332.53853726387</v>
      </c>
      <c r="E16" s="52">
        <v>118170.02173912525</v>
      </c>
      <c r="F16" s="49">
        <v>121140.99153280258</v>
      </c>
      <c r="G16" s="49">
        <v>126139.58033752441</v>
      </c>
      <c r="H16" s="49">
        <v>125426.27364635468</v>
      </c>
      <c r="I16" s="49">
        <v>120513.555159688</v>
      </c>
      <c r="J16" s="49">
        <v>141255.89447200298</v>
      </c>
      <c r="K16" s="49">
        <v>154937.31534016132</v>
      </c>
      <c r="L16" s="49">
        <v>169385.35884052512</v>
      </c>
      <c r="M16" s="49">
        <v>194024.49039708823</v>
      </c>
      <c r="N16" s="49">
        <v>211150.1842077449</v>
      </c>
      <c r="O16" s="205"/>
      <c r="P16" s="205"/>
      <c r="Q16" s="205"/>
      <c r="R16" s="205"/>
    </row>
    <row r="17" spans="1:18" ht="30" customHeight="1" thickBot="1" x14ac:dyDescent="0.4">
      <c r="A17" s="53" t="s">
        <v>142</v>
      </c>
      <c r="B17" s="54">
        <v>65.385242729238172</v>
      </c>
      <c r="C17" s="55">
        <v>62.5423594655499</v>
      </c>
      <c r="D17" s="55">
        <v>68.712136595397453</v>
      </c>
      <c r="E17" s="55">
        <v>74.929786442340912</v>
      </c>
      <c r="F17" s="55">
        <v>70.607320918813713</v>
      </c>
      <c r="G17" s="55">
        <v>69.664570397840052</v>
      </c>
      <c r="H17" s="55">
        <v>69.215673574281709</v>
      </c>
      <c r="I17" s="55">
        <v>69.164041668979777</v>
      </c>
      <c r="J17" s="55">
        <v>77.065913210082385</v>
      </c>
      <c r="K17" s="55">
        <v>75.364435527383904</v>
      </c>
      <c r="L17" s="55">
        <v>73.331786734668995</v>
      </c>
      <c r="M17" s="55">
        <v>77.602123248899062</v>
      </c>
      <c r="N17" s="55">
        <v>78.270972631917502</v>
      </c>
      <c r="O17" s="205"/>
      <c r="P17" s="205"/>
      <c r="Q17" s="205"/>
      <c r="R17" s="205"/>
    </row>
    <row r="18" spans="1:18" ht="23.5" thickTop="1" x14ac:dyDescent="0.5">
      <c r="A18" s="34"/>
      <c r="J18" s="205"/>
      <c r="K18" s="205"/>
      <c r="L18" s="205"/>
      <c r="M18" s="205"/>
      <c r="N18" s="205"/>
      <c r="O18" s="205"/>
      <c r="P18" s="205"/>
      <c r="Q18" s="205"/>
      <c r="R18" s="205"/>
    </row>
    <row r="19" spans="1:18" ht="23" x14ac:dyDescent="0.5">
      <c r="A19" s="34"/>
      <c r="J19" s="156"/>
      <c r="K19" s="156"/>
      <c r="L19" s="156"/>
      <c r="M19" s="156"/>
      <c r="N19" s="156"/>
      <c r="O19" s="205"/>
      <c r="P19" s="205"/>
      <c r="Q19" s="205"/>
      <c r="R19" s="205"/>
    </row>
    <row r="20" spans="1:18" s="56" customFormat="1" ht="19.149999999999999" customHeight="1" x14ac:dyDescent="0.5">
      <c r="A20" s="34" t="s">
        <v>158</v>
      </c>
      <c r="J20" s="205"/>
      <c r="K20" s="205"/>
      <c r="L20" s="205"/>
      <c r="M20" s="205"/>
      <c r="N20" s="205"/>
      <c r="O20" s="205"/>
      <c r="P20" s="205"/>
      <c r="Q20" s="205"/>
      <c r="R20" s="205"/>
    </row>
    <row r="21" spans="1:18" s="58" customFormat="1" ht="20.149999999999999" customHeight="1" thickBot="1" x14ac:dyDescent="0.4">
      <c r="A21" s="57"/>
      <c r="J21" s="205"/>
      <c r="K21" s="205"/>
      <c r="L21" s="205"/>
      <c r="M21" s="205"/>
      <c r="N21" s="205"/>
      <c r="O21" s="205"/>
      <c r="P21" s="205"/>
      <c r="Q21" s="205"/>
      <c r="R21" s="205"/>
    </row>
    <row r="22" spans="1:18" ht="30" customHeight="1" thickTop="1" thickBot="1" x14ac:dyDescent="0.4">
      <c r="A22" s="59" t="s">
        <v>148</v>
      </c>
      <c r="B22" s="39" t="s">
        <v>83</v>
      </c>
      <c r="C22" s="40" t="s">
        <v>143</v>
      </c>
      <c r="D22" s="40" t="s">
        <v>144</v>
      </c>
      <c r="E22" s="40" t="s">
        <v>145</v>
      </c>
      <c r="F22" s="40" t="s">
        <v>146</v>
      </c>
      <c r="G22" s="40" t="s">
        <v>241</v>
      </c>
      <c r="H22" s="40" t="s">
        <v>261</v>
      </c>
      <c r="I22" s="40" t="s">
        <v>292</v>
      </c>
      <c r="J22" s="40" t="s">
        <v>293</v>
      </c>
      <c r="K22" s="40" t="s">
        <v>300</v>
      </c>
      <c r="L22" s="40" t="s">
        <v>364</v>
      </c>
      <c r="M22" s="40" t="s">
        <v>366</v>
      </c>
      <c r="N22" s="40" t="s">
        <v>367</v>
      </c>
      <c r="O22" s="205"/>
      <c r="P22" s="205"/>
      <c r="Q22" s="205"/>
      <c r="R22" s="205"/>
    </row>
    <row r="23" spans="1:18" ht="30" customHeight="1" thickTop="1" x14ac:dyDescent="0.45">
      <c r="A23" s="41" t="s">
        <v>149</v>
      </c>
      <c r="B23" s="60">
        <v>31.317131568281493</v>
      </c>
      <c r="C23" s="60">
        <v>31.819932685760435</v>
      </c>
      <c r="D23" s="60">
        <v>31.233286144299012</v>
      </c>
      <c r="E23" s="60">
        <v>32.153885488269765</v>
      </c>
      <c r="F23" s="60">
        <v>35.277177103095035</v>
      </c>
      <c r="G23" s="60">
        <v>34.58090176510219</v>
      </c>
      <c r="H23" s="60">
        <v>32.902862286429993</v>
      </c>
      <c r="I23" s="60">
        <v>34.144100208347169</v>
      </c>
      <c r="J23" s="60">
        <v>35.196249533531009</v>
      </c>
      <c r="K23" s="60">
        <v>34.725291833394159</v>
      </c>
      <c r="L23" s="60">
        <v>34.164374462847249</v>
      </c>
      <c r="M23" s="60">
        <v>34.870895952656156</v>
      </c>
      <c r="N23" s="60">
        <v>33.840585675248725</v>
      </c>
      <c r="O23" s="205"/>
      <c r="P23" s="205"/>
      <c r="Q23" s="205"/>
      <c r="R23" s="205"/>
    </row>
    <row r="24" spans="1:18" ht="30" customHeight="1" x14ac:dyDescent="0.45">
      <c r="A24" s="41" t="s">
        <v>150</v>
      </c>
      <c r="B24" s="60">
        <v>5.7215098551453583</v>
      </c>
      <c r="C24" s="60">
        <v>6.619031839546059</v>
      </c>
      <c r="D24" s="60">
        <v>6.1198066380368479</v>
      </c>
      <c r="E24" s="60">
        <v>5.6554309071977773</v>
      </c>
      <c r="F24" s="60">
        <v>5.4885214247150262</v>
      </c>
      <c r="G24" s="60">
        <v>4.7554570113798675</v>
      </c>
      <c r="H24" s="60">
        <v>4.5812093692830569</v>
      </c>
      <c r="I24" s="60">
        <v>4.2457021320808384</v>
      </c>
      <c r="J24" s="60">
        <v>4.8438931626122983</v>
      </c>
      <c r="K24" s="60">
        <v>4.906110030258918</v>
      </c>
      <c r="L24" s="60">
        <v>4.7959208372304829</v>
      </c>
      <c r="M24" s="60">
        <v>5.0225446231480646</v>
      </c>
      <c r="N24" s="60">
        <v>5.2219343593809455</v>
      </c>
      <c r="O24" s="205"/>
      <c r="P24" s="205"/>
      <c r="Q24" s="205"/>
      <c r="R24" s="205"/>
    </row>
    <row r="25" spans="1:18" ht="30" customHeight="1" x14ac:dyDescent="0.35">
      <c r="A25" s="43" t="s">
        <v>151</v>
      </c>
      <c r="B25" s="61">
        <v>17.606532228190868</v>
      </c>
      <c r="C25" s="61">
        <v>16.052227278671449</v>
      </c>
      <c r="D25" s="61">
        <v>17.082412688186679</v>
      </c>
      <c r="E25" s="61">
        <v>15.538354139706133</v>
      </c>
      <c r="F25" s="61">
        <v>15.580457711087613</v>
      </c>
      <c r="G25" s="61">
        <v>16.308231484728935</v>
      </c>
      <c r="H25" s="61">
        <v>18.046576854775136</v>
      </c>
      <c r="I25" s="61">
        <v>18.181444614262055</v>
      </c>
      <c r="J25" s="61">
        <v>16.449472578313884</v>
      </c>
      <c r="K25" s="61">
        <v>16.818476243879502</v>
      </c>
      <c r="L25" s="61">
        <v>16.313508732524795</v>
      </c>
      <c r="M25" s="61">
        <v>14.258732730393772</v>
      </c>
      <c r="N25" s="61">
        <v>13.293272626532294</v>
      </c>
      <c r="O25" s="205"/>
      <c r="P25" s="205"/>
      <c r="Q25" s="205"/>
      <c r="R25" s="205"/>
    </row>
    <row r="26" spans="1:18" ht="30" customHeight="1" x14ac:dyDescent="0.45">
      <c r="A26" s="41" t="s">
        <v>45</v>
      </c>
      <c r="B26" s="62">
        <v>6.8761311591413774</v>
      </c>
      <c r="C26" s="62">
        <v>6.9782804655070763</v>
      </c>
      <c r="D26" s="62">
        <v>6.5869047849085476</v>
      </c>
      <c r="E26" s="62">
        <v>7.553585652628275</v>
      </c>
      <c r="F26" s="62">
        <v>6.1031536885887219</v>
      </c>
      <c r="G26" s="62">
        <v>5.5709181384596587</v>
      </c>
      <c r="H26" s="62">
        <v>5.0495233387343443</v>
      </c>
      <c r="I26" s="62">
        <v>5.3499952501260575</v>
      </c>
      <c r="J26" s="62">
        <v>4.7712760274306971</v>
      </c>
      <c r="K26" s="62">
        <v>4.706719660516459</v>
      </c>
      <c r="L26" s="62">
        <v>5.1752289226303132</v>
      </c>
      <c r="M26" s="62">
        <v>5.4030092530219553</v>
      </c>
      <c r="N26" s="62">
        <v>5.4377017992451684</v>
      </c>
      <c r="O26" s="205"/>
      <c r="P26" s="205"/>
      <c r="Q26" s="205"/>
      <c r="R26" s="205"/>
    </row>
    <row r="27" spans="1:18" ht="30" customHeight="1" x14ac:dyDescent="0.45">
      <c r="A27" s="41" t="s">
        <v>152</v>
      </c>
      <c r="B27" s="62">
        <v>6.4088689908964289</v>
      </c>
      <c r="C27" s="62">
        <v>6.1600307968420784</v>
      </c>
      <c r="D27" s="62">
        <v>7.1671961733468343</v>
      </c>
      <c r="E27" s="62">
        <v>5.9868839246412291</v>
      </c>
      <c r="F27" s="62">
        <v>4.5057248097536968</v>
      </c>
      <c r="G27" s="62">
        <v>4.5970489303466096</v>
      </c>
      <c r="H27" s="62">
        <v>5.1282947048194396</v>
      </c>
      <c r="I27" s="62">
        <v>4.2845812935998264</v>
      </c>
      <c r="J27" s="62">
        <v>4.8669369277363153</v>
      </c>
      <c r="K27" s="62">
        <v>6.5533834993435987</v>
      </c>
      <c r="L27" s="62">
        <v>7.2024852776880479</v>
      </c>
      <c r="M27" s="62">
        <v>6.3898880707110761</v>
      </c>
      <c r="N27" s="62">
        <v>6.2634446539558155</v>
      </c>
      <c r="O27" s="205"/>
      <c r="P27" s="205"/>
      <c r="Q27" s="205"/>
      <c r="R27" s="205"/>
    </row>
    <row r="28" spans="1:18" ht="30" customHeight="1" x14ac:dyDescent="0.35">
      <c r="A28" s="46" t="s">
        <v>44</v>
      </c>
      <c r="B28" s="63">
        <v>6.0098602179001261</v>
      </c>
      <c r="C28" s="61">
        <v>5.9376478760807059</v>
      </c>
      <c r="D28" s="61">
        <v>4.1935606601121078</v>
      </c>
      <c r="E28" s="61">
        <v>4.7171207641968227</v>
      </c>
      <c r="F28" s="61">
        <v>4.8618601810466782</v>
      </c>
      <c r="G28" s="61">
        <v>5.0572973101314291</v>
      </c>
      <c r="H28" s="61">
        <v>5.8384230788979421</v>
      </c>
      <c r="I28" s="61">
        <v>6.3989645959789216</v>
      </c>
      <c r="J28" s="61">
        <v>5.5893616913829796</v>
      </c>
      <c r="K28" s="61">
        <v>5.2172638625359191</v>
      </c>
      <c r="L28" s="61">
        <v>5.084910411323329</v>
      </c>
      <c r="M28" s="61">
        <v>4.6987168616089789</v>
      </c>
      <c r="N28" s="61">
        <v>4.6744745884590087</v>
      </c>
      <c r="O28" s="205"/>
      <c r="P28" s="205"/>
      <c r="Q28" s="205"/>
      <c r="R28" s="205"/>
    </row>
    <row r="29" spans="1:18" ht="30" customHeight="1" x14ac:dyDescent="0.45">
      <c r="A29" s="41" t="s">
        <v>153</v>
      </c>
      <c r="B29" s="62">
        <v>8.8158638103535818</v>
      </c>
      <c r="C29" s="62">
        <v>10.631118785652255</v>
      </c>
      <c r="D29" s="62">
        <v>10.241458101251599</v>
      </c>
      <c r="E29" s="62">
        <v>10.840503886703273</v>
      </c>
      <c r="F29" s="62">
        <v>10.067079188167279</v>
      </c>
      <c r="G29" s="62">
        <v>9.9900868242460472</v>
      </c>
      <c r="H29" s="62">
        <v>9.753787251148637</v>
      </c>
      <c r="I29" s="62">
        <v>9.9906768619501634</v>
      </c>
      <c r="J29" s="62">
        <v>10.601223533485078</v>
      </c>
      <c r="K29" s="62">
        <v>10.19289283341166</v>
      </c>
      <c r="L29" s="62">
        <v>10.308159148999644</v>
      </c>
      <c r="M29" s="62">
        <v>11.047307345201444</v>
      </c>
      <c r="N29" s="62">
        <v>10.921715096272813</v>
      </c>
      <c r="O29" s="205"/>
      <c r="P29" s="205"/>
      <c r="Q29" s="205"/>
      <c r="R29" s="205"/>
    </row>
    <row r="30" spans="1:18" ht="30" customHeight="1" x14ac:dyDescent="0.45">
      <c r="A30" s="41" t="s">
        <v>104</v>
      </c>
      <c r="B30" s="62">
        <v>17.244102170090766</v>
      </c>
      <c r="C30" s="62">
        <v>15.801730271939954</v>
      </c>
      <c r="D30" s="62">
        <v>17.375374809858375</v>
      </c>
      <c r="E30" s="62">
        <v>17.554235236656723</v>
      </c>
      <c r="F30" s="62">
        <v>18.116025893545945</v>
      </c>
      <c r="G30" s="62">
        <v>19.140058535605259</v>
      </c>
      <c r="H30" s="62">
        <v>18.699323115911454</v>
      </c>
      <c r="I30" s="62">
        <v>17.40453504365497</v>
      </c>
      <c r="J30" s="62">
        <v>17.681586545507734</v>
      </c>
      <c r="K30" s="62">
        <v>16.879862036659791</v>
      </c>
      <c r="L30" s="62">
        <v>16.955412206756158</v>
      </c>
      <c r="M30" s="62">
        <v>18.308905163258551</v>
      </c>
      <c r="N30" s="62">
        <v>20.346871200905227</v>
      </c>
      <c r="O30" s="205"/>
      <c r="P30" s="205"/>
      <c r="Q30" s="205"/>
      <c r="R30" s="205"/>
    </row>
    <row r="31" spans="1:18" ht="30" customHeight="1" thickBot="1" x14ac:dyDescent="0.4">
      <c r="A31" s="64" t="s">
        <v>154</v>
      </c>
      <c r="B31" s="65">
        <v>100</v>
      </c>
      <c r="C31" s="66">
        <v>100</v>
      </c>
      <c r="D31" s="66">
        <v>100</v>
      </c>
      <c r="E31" s="66">
        <v>100</v>
      </c>
      <c r="F31" s="66">
        <v>100</v>
      </c>
      <c r="G31" s="66">
        <v>100</v>
      </c>
      <c r="H31" s="66">
        <v>100.00000000000001</v>
      </c>
      <c r="I31" s="66">
        <v>100</v>
      </c>
      <c r="J31" s="66">
        <v>100</v>
      </c>
      <c r="K31" s="66">
        <v>100</v>
      </c>
      <c r="L31" s="66">
        <v>100.00000000000003</v>
      </c>
      <c r="M31" s="66">
        <v>100</v>
      </c>
      <c r="N31" s="66">
        <v>99.999999999999986</v>
      </c>
      <c r="O31" s="205"/>
      <c r="P31" s="205"/>
      <c r="Q31" s="205"/>
      <c r="R31" s="205"/>
    </row>
    <row r="32" spans="1:18" ht="15" thickTop="1" x14ac:dyDescent="0.35"/>
  </sheetData>
  <phoneticPr fontId="26" type="noConversion"/>
  <hyperlinks>
    <hyperlink ref="E1" location="'Table of Content'!A1" display="Back to Table of Content" xr:uid="{00000000-0004-0000-0A00-000000000000}"/>
  </hyperlinks>
  <pageMargins left="0.7" right="0.7" top="0.75" bottom="0.75" header="0.3" footer="0.3"/>
  <ignoredErrors>
    <ignoredError sqref="B4:I4 B22:I22 J22 J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T25"/>
  <sheetViews>
    <sheetView tabSelected="1" zoomScale="90" zoomScaleNormal="90" zoomScaleSheetLayoutView="70" workbookViewId="0">
      <pane xSplit="1" ySplit="4" topLeftCell="G15" activePane="bottomRight" state="frozen"/>
      <selection pane="topRight" activeCell="B1" sqref="B1"/>
      <selection pane="bottomLeft" activeCell="A5" sqref="A5"/>
      <selection pane="bottomRight" activeCell="I21" sqref="I21"/>
    </sheetView>
  </sheetViews>
  <sheetFormatPr defaultRowHeight="14.5" x14ac:dyDescent="0.35"/>
  <cols>
    <col min="1" max="1" width="54.81640625" customWidth="1"/>
    <col min="2" max="2" width="11" hidden="1" customWidth="1"/>
    <col min="3" max="3" width="10.7265625" hidden="1" customWidth="1"/>
    <col min="4" max="6" width="12.26953125" customWidth="1"/>
    <col min="7" max="14" width="12.26953125" bestFit="1" customWidth="1"/>
  </cols>
  <sheetData>
    <row r="1" spans="1:20" ht="29" x14ac:dyDescent="0.35">
      <c r="E1" s="207" t="s">
        <v>295</v>
      </c>
    </row>
    <row r="2" spans="1:20" ht="23" x14ac:dyDescent="0.5">
      <c r="A2" s="34" t="s">
        <v>249</v>
      </c>
    </row>
    <row r="3" spans="1:20" ht="23.5" thickBot="1" x14ac:dyDescent="0.55000000000000004">
      <c r="A3" s="34"/>
    </row>
    <row r="4" spans="1:20" ht="30" customHeight="1" thickTop="1" thickBot="1" x14ac:dyDescent="0.4">
      <c r="A4" s="38" t="s">
        <v>148</v>
      </c>
      <c r="B4" s="39" t="s">
        <v>83</v>
      </c>
      <c r="C4" s="40" t="s">
        <v>143</v>
      </c>
      <c r="D4" s="40" t="s">
        <v>144</v>
      </c>
      <c r="E4" s="40" t="s">
        <v>145</v>
      </c>
      <c r="F4" s="40" t="s">
        <v>146</v>
      </c>
      <c r="G4" s="40" t="s">
        <v>241</v>
      </c>
      <c r="H4" s="40" t="s">
        <v>261</v>
      </c>
      <c r="I4" s="40" t="s">
        <v>292</v>
      </c>
      <c r="J4" s="40" t="s">
        <v>293</v>
      </c>
      <c r="K4" s="40" t="s">
        <v>300</v>
      </c>
      <c r="L4" s="40" t="s">
        <v>364</v>
      </c>
      <c r="M4" s="40" t="s">
        <v>366</v>
      </c>
      <c r="N4" s="40" t="s">
        <v>367</v>
      </c>
    </row>
    <row r="5" spans="1:20" ht="30" customHeight="1" thickTop="1" x14ac:dyDescent="0.45">
      <c r="A5" s="41" t="s">
        <v>149</v>
      </c>
      <c r="B5" s="42">
        <v>28869.87620493312</v>
      </c>
      <c r="C5" s="42">
        <v>30121.617122106705</v>
      </c>
      <c r="D5" s="42">
        <v>33442.80285535835</v>
      </c>
      <c r="E5" s="42">
        <v>36498.622369439545</v>
      </c>
      <c r="F5" s="42">
        <v>36165.680483932949</v>
      </c>
      <c r="G5" s="42">
        <v>35745.613669809769</v>
      </c>
      <c r="H5" s="42">
        <v>33485.826565371623</v>
      </c>
      <c r="I5" s="42">
        <v>30390.508080610067</v>
      </c>
      <c r="J5" s="42">
        <v>35667.79773110542</v>
      </c>
      <c r="K5" s="42">
        <v>38090.84853963901</v>
      </c>
      <c r="L5" s="42">
        <v>38671.977305493863</v>
      </c>
      <c r="M5" s="42">
        <v>46858.320353279916</v>
      </c>
      <c r="N5" s="42">
        <v>45556.864642095446</v>
      </c>
      <c r="O5" s="203"/>
      <c r="P5" s="203"/>
      <c r="Q5" s="203"/>
      <c r="R5" s="203"/>
      <c r="S5" s="203"/>
      <c r="T5" s="203"/>
    </row>
    <row r="6" spans="1:20" ht="30" customHeight="1" x14ac:dyDescent="0.45">
      <c r="A6" s="41" t="s">
        <v>150</v>
      </c>
      <c r="B6" s="44">
        <v>4973.4479922297423</v>
      </c>
      <c r="C6" s="44">
        <v>6225.8730752440024</v>
      </c>
      <c r="D6" s="44">
        <v>6552.7362687110908</v>
      </c>
      <c r="E6" s="44">
        <v>6660.4404775094399</v>
      </c>
      <c r="F6" s="44">
        <v>6462.4897459709073</v>
      </c>
      <c r="G6" s="44">
        <v>5878.4730218565655</v>
      </c>
      <c r="H6" s="44">
        <v>5461.4041450976847</v>
      </c>
      <c r="I6" s="44">
        <v>4833.6352335926604</v>
      </c>
      <c r="J6" s="44">
        <v>6542.1124565938444</v>
      </c>
      <c r="K6" s="44">
        <v>7452.7490307768312</v>
      </c>
      <c r="L6" s="44">
        <v>7964.1897287747342</v>
      </c>
      <c r="M6" s="44">
        <v>9718.5161862109562</v>
      </c>
      <c r="N6" s="44">
        <v>10170.345883158647</v>
      </c>
      <c r="O6" s="203"/>
      <c r="P6" s="203"/>
      <c r="Q6" s="203"/>
      <c r="R6" s="203"/>
      <c r="S6" s="203"/>
    </row>
    <row r="7" spans="1:20" ht="30" customHeight="1" x14ac:dyDescent="0.45">
      <c r="A7" s="43" t="s">
        <v>151</v>
      </c>
      <c r="B7" s="45">
        <v>14570.556201171876</v>
      </c>
      <c r="C7" s="45">
        <v>14629.789965820313</v>
      </c>
      <c r="D7" s="45">
        <v>18290.863549804686</v>
      </c>
      <c r="E7" s="45">
        <v>20513.688745117186</v>
      </c>
      <c r="F7" s="45">
        <v>18680.014550781249</v>
      </c>
      <c r="G7" s="45">
        <v>19670.068554687499</v>
      </c>
      <c r="H7" s="45">
        <v>21196.773388671874</v>
      </c>
      <c r="I7" s="45">
        <v>19325.988720703124</v>
      </c>
      <c r="J7" s="45">
        <v>20399.765722656251</v>
      </c>
      <c r="K7" s="45">
        <v>23457.366015625001</v>
      </c>
      <c r="L7" s="45">
        <v>24338.677514648436</v>
      </c>
      <c r="M7" s="45">
        <v>22842.634594726562</v>
      </c>
      <c r="N7" s="45">
        <v>22158.829687500001</v>
      </c>
      <c r="O7" s="203"/>
      <c r="P7" s="203"/>
      <c r="Q7" s="203"/>
      <c r="R7" s="203"/>
      <c r="S7" s="203"/>
    </row>
    <row r="8" spans="1:20" ht="30" customHeight="1" x14ac:dyDescent="0.45">
      <c r="A8" s="41" t="s">
        <v>45</v>
      </c>
      <c r="B8" s="45">
        <v>5725.649705210416</v>
      </c>
      <c r="C8" s="45">
        <v>6558.8210751835086</v>
      </c>
      <c r="D8" s="45">
        <v>7052.8780459087739</v>
      </c>
      <c r="E8" s="45">
        <v>8793.2003045780366</v>
      </c>
      <c r="F8" s="45">
        <v>7008.6889064506395</v>
      </c>
      <c r="G8" s="45">
        <v>6429.7129746083037</v>
      </c>
      <c r="H8" s="45">
        <v>5654.8190402098644</v>
      </c>
      <c r="I8" s="45">
        <v>5547.7119637312353</v>
      </c>
      <c r="J8" s="45">
        <v>5703.6451393458128</v>
      </c>
      <c r="K8" s="45">
        <v>6339.3724334428052</v>
      </c>
      <c r="L8" s="45">
        <v>7604.0444258968191</v>
      </c>
      <c r="M8" s="45">
        <v>9366.9914290635243</v>
      </c>
      <c r="N8" s="45">
        <v>9595.3135459907371</v>
      </c>
      <c r="O8" s="203"/>
      <c r="P8" s="203"/>
      <c r="Q8" s="203"/>
      <c r="R8" s="203"/>
      <c r="S8" s="203"/>
    </row>
    <row r="9" spans="1:20" ht="30" customHeight="1" x14ac:dyDescent="0.45">
      <c r="A9" s="41" t="s">
        <v>152</v>
      </c>
      <c r="B9" s="47">
        <v>5178.1245152452229</v>
      </c>
      <c r="C9" s="44">
        <v>5466.6736007519348</v>
      </c>
      <c r="D9" s="44">
        <v>7674.2206229448475</v>
      </c>
      <c r="E9" s="44">
        <v>9422.5956933095258</v>
      </c>
      <c r="F9" s="44">
        <v>6861.6841255848958</v>
      </c>
      <c r="G9" s="44">
        <v>7084.7663157240449</v>
      </c>
      <c r="H9" s="44">
        <v>7646.5312074800413</v>
      </c>
      <c r="I9" s="44">
        <v>5348.013075325769</v>
      </c>
      <c r="J9" s="44">
        <v>6983.1554346079838</v>
      </c>
      <c r="K9" s="44">
        <v>10661.138729936285</v>
      </c>
      <c r="L9" s="44">
        <v>12500.205293465584</v>
      </c>
      <c r="M9" s="44">
        <v>12376.891175442426</v>
      </c>
      <c r="N9" s="44">
        <v>12002.712123512971</v>
      </c>
      <c r="O9" s="203"/>
      <c r="P9" s="203"/>
      <c r="Q9" s="203"/>
      <c r="R9" s="203"/>
      <c r="S9" s="203"/>
    </row>
    <row r="10" spans="1:20" ht="30" customHeight="1" x14ac:dyDescent="0.45">
      <c r="A10" s="46" t="s">
        <v>44</v>
      </c>
      <c r="B10" s="45">
        <v>4995.9595336914063</v>
      </c>
      <c r="C10" s="45">
        <v>5255.5662231445313</v>
      </c>
      <c r="D10" s="45">
        <v>4490.2230834960938</v>
      </c>
      <c r="E10" s="45">
        <v>4969.8974609375</v>
      </c>
      <c r="F10" s="45">
        <v>4841.7761840820313</v>
      </c>
      <c r="G10" s="45">
        <v>4764.1064453125</v>
      </c>
      <c r="H10" s="45">
        <v>4892.7661743164063</v>
      </c>
      <c r="I10" s="45">
        <v>4740.5394897460938</v>
      </c>
      <c r="J10" s="45">
        <v>4800.3025512695313</v>
      </c>
      <c r="K10" s="45">
        <v>4816.3806762695313</v>
      </c>
      <c r="L10" s="45">
        <v>4984.6319580078125</v>
      </c>
      <c r="M10" s="45">
        <v>5225.2467651367188</v>
      </c>
      <c r="N10" s="45">
        <v>5463.4650268554688</v>
      </c>
      <c r="O10" s="203"/>
      <c r="P10" s="203"/>
      <c r="Q10" s="203"/>
      <c r="R10" s="203"/>
      <c r="S10" s="203"/>
    </row>
    <row r="11" spans="1:20" ht="30" customHeight="1" x14ac:dyDescent="0.45">
      <c r="A11" s="41" t="s">
        <v>153</v>
      </c>
      <c r="B11" s="45">
        <v>7721.3679366154965</v>
      </c>
      <c r="C11" s="45">
        <v>10042.371624237425</v>
      </c>
      <c r="D11" s="45">
        <v>10965.963135170223</v>
      </c>
      <c r="E11" s="45">
        <v>12519.320882395965</v>
      </c>
      <c r="F11" s="45">
        <v>11393.729555374548</v>
      </c>
      <c r="G11" s="45">
        <v>11506.325538383351</v>
      </c>
      <c r="H11" s="45">
        <v>10797.766894924527</v>
      </c>
      <c r="I11" s="45">
        <v>10234.255384909744</v>
      </c>
      <c r="J11" s="45">
        <v>12150.933544550553</v>
      </c>
      <c r="K11" s="45">
        <v>12256.999527762704</v>
      </c>
      <c r="L11" s="45">
        <v>13104.910542316247</v>
      </c>
      <c r="M11" s="45">
        <v>16368.574593909107</v>
      </c>
      <c r="N11" s="45">
        <v>16611.195921566494</v>
      </c>
      <c r="O11" s="203"/>
      <c r="P11" s="203"/>
      <c r="Q11" s="203"/>
      <c r="R11" s="203"/>
      <c r="S11" s="203"/>
    </row>
    <row r="12" spans="1:20" ht="30" customHeight="1" x14ac:dyDescent="0.45">
      <c r="A12" s="41" t="s">
        <v>104</v>
      </c>
      <c r="B12" s="44">
        <v>15307.777987902386</v>
      </c>
      <c r="C12" s="44">
        <v>16480.819106271476</v>
      </c>
      <c r="D12" s="44">
        <v>18604.550018190053</v>
      </c>
      <c r="E12" s="44">
        <v>20546.194193112791</v>
      </c>
      <c r="F12" s="44">
        <v>20577.167386257381</v>
      </c>
      <c r="G12" s="44">
        <v>21106.285566877257</v>
      </c>
      <c r="H12" s="44">
        <v>22289.009564809665</v>
      </c>
      <c r="I12" s="44">
        <v>18458.7304955246</v>
      </c>
      <c r="J12" s="44">
        <v>20770.824289634929</v>
      </c>
      <c r="K12" s="44">
        <v>22024.396644429151</v>
      </c>
      <c r="L12" s="44">
        <v>23482.609693562816</v>
      </c>
      <c r="M12" s="44">
        <v>27849.709667580122</v>
      </c>
      <c r="N12" s="44">
        <v>28828.056764856141</v>
      </c>
      <c r="O12" s="203"/>
      <c r="P12" s="203"/>
      <c r="Q12" s="203"/>
      <c r="R12" s="203"/>
      <c r="S12" s="203"/>
    </row>
    <row r="13" spans="1:20" ht="30" customHeight="1" x14ac:dyDescent="0.45">
      <c r="A13" s="48" t="s">
        <v>154</v>
      </c>
      <c r="B13" s="67">
        <v>87342.760076999664</v>
      </c>
      <c r="C13" s="67">
        <v>94781.531792759881</v>
      </c>
      <c r="D13" s="67">
        <v>107074.23757958412</v>
      </c>
      <c r="E13" s="67">
        <v>119923.96012639998</v>
      </c>
      <c r="F13" s="67">
        <v>111991.23093843462</v>
      </c>
      <c r="G13" s="67">
        <v>112185.35208725929</v>
      </c>
      <c r="H13" s="67">
        <v>111424.89698088169</v>
      </c>
      <c r="I13" s="67">
        <v>98879.382444143295</v>
      </c>
      <c r="J13" s="67">
        <v>113018.53686976433</v>
      </c>
      <c r="K13" s="67">
        <v>125099.25159788132</v>
      </c>
      <c r="L13" s="67">
        <v>132651.24646216631</v>
      </c>
      <c r="M13" s="67">
        <v>150606.88476534933</v>
      </c>
      <c r="N13" s="67">
        <v>150386.7835955359</v>
      </c>
      <c r="O13" s="203"/>
      <c r="P13" s="203"/>
      <c r="Q13" s="203"/>
      <c r="R13" s="203"/>
      <c r="S13" s="203"/>
    </row>
    <row r="14" spans="1:20" ht="30" customHeight="1" x14ac:dyDescent="0.45">
      <c r="A14" s="41" t="s">
        <v>155</v>
      </c>
      <c r="B14" s="41">
        <v>343.85720825195313</v>
      </c>
      <c r="C14" s="41">
        <v>466.46649169921875</v>
      </c>
      <c r="D14" s="41">
        <v>614.55047607421875</v>
      </c>
      <c r="E14" s="41">
        <v>797.36041259765625</v>
      </c>
      <c r="F14" s="41">
        <v>775.0926513671875</v>
      </c>
      <c r="G14" s="41">
        <v>582.84820556640625</v>
      </c>
      <c r="H14" s="41">
        <v>1092.0675048828125</v>
      </c>
      <c r="I14" s="41">
        <v>861.23016357421875</v>
      </c>
      <c r="J14" s="41">
        <v>617.9306640625</v>
      </c>
      <c r="K14" s="41">
        <v>974.03668212890625</v>
      </c>
      <c r="L14" s="41">
        <v>928.28753662109375</v>
      </c>
      <c r="M14" s="41">
        <v>1277.312255859375</v>
      </c>
      <c r="N14" s="41">
        <v>2260.9443359375</v>
      </c>
      <c r="O14" s="203"/>
      <c r="P14" s="203"/>
      <c r="Q14" s="203"/>
      <c r="R14" s="203"/>
      <c r="S14" s="203"/>
    </row>
    <row r="15" spans="1:20" ht="30" customHeight="1" x14ac:dyDescent="0.45">
      <c r="A15" s="41" t="s">
        <v>156</v>
      </c>
      <c r="B15" s="41">
        <v>-3155.08349609375</v>
      </c>
      <c r="C15" s="41">
        <v>-7032.87255859375</v>
      </c>
      <c r="D15" s="41">
        <v>-7356.2490234375</v>
      </c>
      <c r="E15" s="41">
        <v>-4523.30517578125</v>
      </c>
      <c r="F15" s="41">
        <v>-4419.64111328125</v>
      </c>
      <c r="G15" s="41">
        <v>-4627.96630859375</v>
      </c>
      <c r="H15" s="41">
        <v>-4486.20166015625</v>
      </c>
      <c r="I15" s="41">
        <v>-2346.4375</v>
      </c>
      <c r="J15" s="41">
        <v>-2035.938232421875</v>
      </c>
      <c r="K15" s="41">
        <v>-3882.6962890625</v>
      </c>
      <c r="L15" s="41">
        <v>-4954.64208984375</v>
      </c>
      <c r="M15" s="41">
        <v>-5749.40087890625</v>
      </c>
      <c r="N15" s="41">
        <v>-7006.7998046875</v>
      </c>
      <c r="O15" s="203"/>
      <c r="P15" s="203"/>
      <c r="Q15" s="203"/>
      <c r="R15" s="203"/>
      <c r="S15" s="203"/>
    </row>
    <row r="16" spans="1:20" ht="30" customHeight="1" x14ac:dyDescent="0.35">
      <c r="A16" s="51" t="s">
        <v>157</v>
      </c>
      <c r="B16" s="52">
        <v>84531.533789157867</v>
      </c>
      <c r="C16" s="68">
        <v>88215.12572586535</v>
      </c>
      <c r="D16" s="68">
        <v>100332.53903222084</v>
      </c>
      <c r="E16" s="68">
        <v>116198.01536321639</v>
      </c>
      <c r="F16" s="68">
        <v>108346.68247652055</v>
      </c>
      <c r="G16" s="68">
        <v>108140.23398423195</v>
      </c>
      <c r="H16" s="68">
        <v>108030.76282560825</v>
      </c>
      <c r="I16" s="68">
        <v>97394.175107717514</v>
      </c>
      <c r="J16" s="68">
        <v>111600.52930140495</v>
      </c>
      <c r="K16" s="68">
        <v>122190.59199094772</v>
      </c>
      <c r="L16" s="68">
        <v>128624.89190894365</v>
      </c>
      <c r="M16" s="68">
        <v>146134.79614230245</v>
      </c>
      <c r="N16" s="68">
        <v>145640.9281267859</v>
      </c>
      <c r="O16" s="203"/>
      <c r="P16" s="203"/>
      <c r="Q16" s="203"/>
      <c r="R16" s="203"/>
      <c r="S16" s="203"/>
    </row>
    <row r="17" spans="1:19" ht="30" customHeight="1" thickBot="1" x14ac:dyDescent="0.4">
      <c r="A17" s="53" t="s">
        <v>159</v>
      </c>
      <c r="B17" s="69">
        <v>35.662541010091815</v>
      </c>
      <c r="C17" s="54">
        <v>4.3576542049920022</v>
      </c>
      <c r="D17" s="54">
        <v>13.736208169119649</v>
      </c>
      <c r="E17" s="54">
        <v>15.812892292001592</v>
      </c>
      <c r="F17" s="69">
        <v>-6.7568562700092798</v>
      </c>
      <c r="G17" s="69">
        <v>0.31406092127082275</v>
      </c>
      <c r="H17" s="69">
        <v>-0.10123073955958262</v>
      </c>
      <c r="I17" s="69">
        <v>-9.8458878190660926</v>
      </c>
      <c r="J17" s="69">
        <v>14.58645157985606</v>
      </c>
      <c r="K17" s="69">
        <v>9.4889327303015705</v>
      </c>
      <c r="L17" s="69">
        <v>5.2657899541665332</v>
      </c>
      <c r="M17" s="69">
        <v>13.613153701038243</v>
      </c>
      <c r="N17" s="69">
        <v>-0.33795374445634252</v>
      </c>
      <c r="O17" s="203"/>
      <c r="P17" s="203"/>
      <c r="Q17" s="203"/>
      <c r="R17" s="203"/>
      <c r="S17" s="203"/>
    </row>
    <row r="18" spans="1:19" ht="23.5" thickTop="1" x14ac:dyDescent="0.5">
      <c r="A18" s="34"/>
      <c r="G18" s="203"/>
      <c r="H18" s="203"/>
      <c r="I18" s="203"/>
      <c r="J18" s="203"/>
      <c r="K18" s="203"/>
      <c r="L18" s="203"/>
      <c r="M18" s="203"/>
      <c r="N18" s="203"/>
    </row>
    <row r="19" spans="1:19" x14ac:dyDescent="0.35">
      <c r="H19" s="203"/>
      <c r="I19" s="203"/>
      <c r="J19" s="203"/>
      <c r="K19" s="203"/>
      <c r="L19" s="203"/>
      <c r="M19" s="203"/>
      <c r="N19" s="203"/>
    </row>
    <row r="20" spans="1:19" x14ac:dyDescent="0.35">
      <c r="I20" s="203"/>
      <c r="J20" s="203"/>
      <c r="K20" s="203"/>
      <c r="L20" s="203"/>
      <c r="M20" s="203"/>
      <c r="N20" s="203"/>
    </row>
    <row r="23" spans="1:19" ht="22.5" x14ac:dyDescent="0.45">
      <c r="B23" s="56"/>
      <c r="C23" s="56"/>
      <c r="D23" s="56"/>
    </row>
    <row r="24" spans="1:19" s="56" customFormat="1" ht="19.149999999999999" customHeight="1" x14ac:dyDescent="0.5">
      <c r="A24" s="34"/>
      <c r="B24" s="58"/>
      <c r="C24" s="58"/>
      <c r="D24" s="58"/>
    </row>
    <row r="25" spans="1:19" s="58" customFormat="1" ht="20.149999999999999" customHeight="1" x14ac:dyDescent="0.35">
      <c r="A25" s="57"/>
      <c r="B25"/>
      <c r="C25"/>
      <c r="D25"/>
    </row>
  </sheetData>
  <phoneticPr fontId="26" type="noConversion"/>
  <hyperlinks>
    <hyperlink ref="E1" location="'Table of Content'!A1" display="Back to Table of Content" xr:uid="{00000000-0004-0000-0B00-000000000000}"/>
  </hyperlinks>
  <pageMargins left="0.7" right="0.7" top="0.75" bottom="0.75" header="0.3" footer="0.3"/>
  <ignoredErrors>
    <ignoredError sqref="B4:I4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34"/>
  <sheetViews>
    <sheetView topLeftCell="E19" zoomScale="80" zoomScaleNormal="80" zoomScaleSheetLayoutView="91" workbookViewId="0">
      <selection activeCell="W6" sqref="W6"/>
    </sheetView>
  </sheetViews>
  <sheetFormatPr defaultRowHeight="14.5" x14ac:dyDescent="0.35"/>
  <cols>
    <col min="1" max="1" width="54.81640625" customWidth="1"/>
    <col min="2" max="3" width="10.7265625" hidden="1" customWidth="1"/>
    <col min="4" max="6" width="10.7265625" customWidth="1"/>
    <col min="7" max="10" width="10.7265625" bestFit="1" customWidth="1"/>
    <col min="11" max="14" width="10.453125" bestFit="1" customWidth="1"/>
  </cols>
  <sheetData>
    <row r="1" spans="1:18" ht="43.5" x14ac:dyDescent="0.35">
      <c r="E1" s="207" t="s">
        <v>295</v>
      </c>
    </row>
    <row r="2" spans="1:18" s="71" customFormat="1" ht="19.149999999999999" customHeight="1" x14ac:dyDescent="0.5">
      <c r="A2" s="70" t="s">
        <v>160</v>
      </c>
    </row>
    <row r="3" spans="1:18" s="71" customFormat="1" ht="18" customHeight="1" x14ac:dyDescent="0.25">
      <c r="A3" s="72"/>
    </row>
    <row r="4" spans="1:18" ht="15" thickBot="1" x14ac:dyDescent="0.4">
      <c r="A4" s="72"/>
    </row>
    <row r="5" spans="1:18" ht="30" customHeight="1" thickTop="1" thickBot="1" x14ac:dyDescent="0.4">
      <c r="A5" s="38" t="s">
        <v>27</v>
      </c>
      <c r="B5" s="39" t="s">
        <v>83</v>
      </c>
      <c r="C5" s="40" t="s">
        <v>143</v>
      </c>
      <c r="D5" s="40" t="s">
        <v>144</v>
      </c>
      <c r="E5" s="40" t="s">
        <v>145</v>
      </c>
      <c r="F5" s="40" t="s">
        <v>146</v>
      </c>
      <c r="G5" s="40" t="s">
        <v>241</v>
      </c>
      <c r="H5" s="40" t="s">
        <v>261</v>
      </c>
      <c r="I5" s="40" t="s">
        <v>292</v>
      </c>
      <c r="J5" s="40" t="s">
        <v>293</v>
      </c>
      <c r="K5" s="40" t="s">
        <v>300</v>
      </c>
      <c r="L5" s="40" t="s">
        <v>364</v>
      </c>
      <c r="M5" s="40" t="s">
        <v>366</v>
      </c>
      <c r="N5" s="40" t="s">
        <v>367</v>
      </c>
    </row>
    <row r="6" spans="1:18" ht="30" customHeight="1" thickTop="1" x14ac:dyDescent="0.45">
      <c r="A6" s="41" t="s">
        <v>102</v>
      </c>
      <c r="B6" s="42">
        <v>1633.5193689189487</v>
      </c>
      <c r="C6" s="42">
        <v>2306.2845184728008</v>
      </c>
      <c r="D6" s="42">
        <v>2434.9842542057404</v>
      </c>
      <c r="E6" s="42">
        <v>2128.2079331243303</v>
      </c>
      <c r="F6" s="42">
        <v>2306.7040339920936</v>
      </c>
      <c r="G6" s="42">
        <v>2484.0127081671708</v>
      </c>
      <c r="H6" s="42">
        <v>2439.0585434258446</v>
      </c>
      <c r="I6" s="42">
        <v>1774.8914970055957</v>
      </c>
      <c r="J6" s="42">
        <v>1911.6505878717819</v>
      </c>
      <c r="K6" s="42">
        <v>3170.5030289876258</v>
      </c>
      <c r="L6" s="42">
        <v>2784.1039948775524</v>
      </c>
      <c r="M6" s="42">
        <v>2986.0563956605147</v>
      </c>
      <c r="N6" s="42">
        <v>3428.2007076497175</v>
      </c>
      <c r="O6" s="205"/>
      <c r="P6" s="205"/>
      <c r="Q6" s="205"/>
      <c r="R6" s="205"/>
    </row>
    <row r="7" spans="1:18" ht="30" customHeight="1" x14ac:dyDescent="0.45">
      <c r="A7" s="41" t="s">
        <v>103</v>
      </c>
      <c r="B7" s="42">
        <v>122.52689932821099</v>
      </c>
      <c r="C7" s="42">
        <v>403.48072971069155</v>
      </c>
      <c r="D7" s="42">
        <v>1139.1170783128289</v>
      </c>
      <c r="E7" s="42">
        <v>734.1176406748516</v>
      </c>
      <c r="F7" s="42">
        <v>1118.5140832301124</v>
      </c>
      <c r="G7" s="42">
        <v>1483.7773248920439</v>
      </c>
      <c r="H7" s="42">
        <v>1387.5896012531614</v>
      </c>
      <c r="I7" s="42">
        <v>432.2347133166931</v>
      </c>
      <c r="J7" s="42">
        <v>2651.1778006451959</v>
      </c>
      <c r="K7" s="42">
        <v>74.885410719209972</v>
      </c>
      <c r="L7" s="42">
        <v>953.29659850960593</v>
      </c>
      <c r="M7" s="42">
        <v>292.39924707928742</v>
      </c>
      <c r="N7" s="42">
        <v>176.05715860799785</v>
      </c>
      <c r="O7" s="205"/>
      <c r="P7" s="205"/>
      <c r="Q7" s="205"/>
      <c r="R7" s="205"/>
    </row>
    <row r="8" spans="1:18" ht="30" customHeight="1" x14ac:dyDescent="0.35">
      <c r="A8" s="43" t="s">
        <v>30</v>
      </c>
      <c r="B8" s="44">
        <v>16482.911435735452</v>
      </c>
      <c r="C8" s="44">
        <v>21445.575600678025</v>
      </c>
      <c r="D8" s="44">
        <v>17371.787705921186</v>
      </c>
      <c r="E8" s="44">
        <v>9252.9370445775639</v>
      </c>
      <c r="F8" s="44">
        <v>5822.3932037901895</v>
      </c>
      <c r="G8" s="44">
        <v>5547.1460789674347</v>
      </c>
      <c r="H8" s="44">
        <v>5460.4918827603033</v>
      </c>
      <c r="I8" s="44">
        <v>5217.6313830060217</v>
      </c>
      <c r="J8" s="44">
        <v>8162.997869278568</v>
      </c>
      <c r="K8" s="44">
        <v>11603.848266686042</v>
      </c>
      <c r="L8" s="44">
        <v>37466.863091926585</v>
      </c>
      <c r="M8" s="44">
        <v>36629.557631313379</v>
      </c>
      <c r="N8" s="44">
        <v>29770.606582840981</v>
      </c>
      <c r="O8" s="205"/>
      <c r="P8" s="205"/>
      <c r="Q8" s="205"/>
      <c r="R8" s="205"/>
    </row>
    <row r="9" spans="1:18" ht="30" customHeight="1" x14ac:dyDescent="0.45">
      <c r="A9" s="41" t="s">
        <v>34</v>
      </c>
      <c r="B9" s="45">
        <v>3454.4324033155822</v>
      </c>
      <c r="C9" s="45">
        <v>4435.9919055169603</v>
      </c>
      <c r="D9" s="45">
        <v>4670.7961053086583</v>
      </c>
      <c r="E9" s="45">
        <v>4325.8189054228997</v>
      </c>
      <c r="F9" s="45">
        <v>4678.5479325356537</v>
      </c>
      <c r="G9" s="45">
        <v>5025.1724257137412</v>
      </c>
      <c r="H9" s="45">
        <v>5058.0049169545091</v>
      </c>
      <c r="I9" s="45">
        <v>3869.9412966801151</v>
      </c>
      <c r="J9" s="45">
        <v>3934.3757371700067</v>
      </c>
      <c r="K9" s="45">
        <v>5549.2334144746501</v>
      </c>
      <c r="L9" s="45">
        <v>4912.5046786094044</v>
      </c>
      <c r="M9" s="45">
        <v>5048.2896992299684</v>
      </c>
      <c r="N9" s="45">
        <v>5481.1672939600794</v>
      </c>
      <c r="O9" s="205"/>
      <c r="P9" s="205"/>
      <c r="Q9" s="205"/>
      <c r="R9" s="205"/>
    </row>
    <row r="10" spans="1:18" ht="30" customHeight="1" x14ac:dyDescent="0.45">
      <c r="A10" s="41" t="s">
        <v>37</v>
      </c>
      <c r="B10" s="45">
        <v>906.87617185500608</v>
      </c>
      <c r="C10" s="45">
        <v>591.14396376900413</v>
      </c>
      <c r="D10" s="45">
        <v>529.63459028822558</v>
      </c>
      <c r="E10" s="45">
        <v>1323.8325252081536</v>
      </c>
      <c r="F10" s="45">
        <v>1174.9067154978352</v>
      </c>
      <c r="G10" s="45">
        <v>905.92404323053722</v>
      </c>
      <c r="H10" s="45">
        <v>1463.7548700088273</v>
      </c>
      <c r="I10" s="45">
        <v>461.25073522470484</v>
      </c>
      <c r="J10" s="45">
        <v>732.17852554425212</v>
      </c>
      <c r="K10" s="45">
        <v>968.84338049684561</v>
      </c>
      <c r="L10" s="45">
        <v>1381.2900318022707</v>
      </c>
      <c r="M10" s="45">
        <v>898.89336363031271</v>
      </c>
      <c r="N10" s="45">
        <v>2839.8737355179019</v>
      </c>
      <c r="O10" s="205"/>
      <c r="P10" s="205"/>
      <c r="Q10" s="205"/>
      <c r="R10" s="205"/>
    </row>
    <row r="11" spans="1:18" ht="30" customHeight="1" x14ac:dyDescent="0.35">
      <c r="A11" s="46" t="s">
        <v>38</v>
      </c>
      <c r="B11" s="47">
        <v>733.18523182745002</v>
      </c>
      <c r="C11" s="44">
        <v>667.45833644372544</v>
      </c>
      <c r="D11" s="44">
        <v>551.65010181394507</v>
      </c>
      <c r="E11" s="44">
        <v>499.6461700968344</v>
      </c>
      <c r="F11" s="44">
        <v>903.83448458094335</v>
      </c>
      <c r="G11" s="44">
        <v>936.85159603826162</v>
      </c>
      <c r="H11" s="44">
        <v>886.64024329281165</v>
      </c>
      <c r="I11" s="44">
        <v>539.61147929444792</v>
      </c>
      <c r="J11" s="44">
        <v>617.84147969628634</v>
      </c>
      <c r="K11" s="44">
        <v>1079.5774035036641</v>
      </c>
      <c r="L11" s="44">
        <v>911.73762506507069</v>
      </c>
      <c r="M11" s="44">
        <v>942.58897588527907</v>
      </c>
      <c r="N11" s="44">
        <v>1046.5613641731227</v>
      </c>
      <c r="O11" s="205"/>
      <c r="P11" s="205"/>
      <c r="Q11" s="205"/>
      <c r="R11" s="205"/>
    </row>
    <row r="12" spans="1:18" ht="30" customHeight="1" x14ac:dyDescent="0.45">
      <c r="A12" s="41" t="s">
        <v>161</v>
      </c>
      <c r="B12" s="45">
        <v>718.02396638792959</v>
      </c>
      <c r="C12" s="45">
        <v>1234.5640107159113</v>
      </c>
      <c r="D12" s="45">
        <v>1595.6054613633</v>
      </c>
      <c r="E12" s="45">
        <v>922.54860457961433</v>
      </c>
      <c r="F12" s="45">
        <v>1222.7117744414029</v>
      </c>
      <c r="G12" s="45">
        <v>541.99336487647724</v>
      </c>
      <c r="H12" s="45">
        <v>774.56188639647394</v>
      </c>
      <c r="I12" s="45">
        <v>382.9422231108374</v>
      </c>
      <c r="J12" s="45">
        <v>463.09700652372976</v>
      </c>
      <c r="K12" s="45">
        <v>316.76823871422448</v>
      </c>
      <c r="L12" s="45">
        <v>302.98880494463418</v>
      </c>
      <c r="M12" s="45">
        <v>708.83056053003099</v>
      </c>
      <c r="N12" s="45">
        <v>888.02030206865709</v>
      </c>
      <c r="O12" s="205"/>
      <c r="P12" s="205"/>
      <c r="Q12" s="205"/>
      <c r="R12" s="205"/>
    </row>
    <row r="13" spans="1:18" ht="30" customHeight="1" x14ac:dyDescent="0.45">
      <c r="A13" s="41" t="s">
        <v>42</v>
      </c>
      <c r="B13" s="45">
        <v>3781.8407925882393</v>
      </c>
      <c r="C13" s="45">
        <v>6062.1925920139447</v>
      </c>
      <c r="D13" s="45">
        <v>5364.62488014264</v>
      </c>
      <c r="E13" s="45">
        <v>5837.9036886613376</v>
      </c>
      <c r="F13" s="45">
        <v>4320.7840132251094</v>
      </c>
      <c r="G13" s="45">
        <v>4342.3645357663872</v>
      </c>
      <c r="H13" s="45">
        <v>1575.1556331092027</v>
      </c>
      <c r="I13" s="45">
        <v>1280.2755605834609</v>
      </c>
      <c r="J13" s="45">
        <v>1314.8444689239782</v>
      </c>
      <c r="K13" s="45">
        <v>1917.2426749172205</v>
      </c>
      <c r="L13" s="45">
        <v>2449.0796146693333</v>
      </c>
      <c r="M13" s="45">
        <v>2563.6143565328257</v>
      </c>
      <c r="N13" s="45">
        <v>2963.8705338431255</v>
      </c>
      <c r="O13" s="205"/>
      <c r="P13" s="205"/>
      <c r="Q13" s="205"/>
      <c r="R13" s="205"/>
    </row>
    <row r="14" spans="1:18" ht="30" customHeight="1" x14ac:dyDescent="0.35">
      <c r="A14" s="43" t="s">
        <v>262</v>
      </c>
      <c r="B14" s="44">
        <v>3558.5394920115282</v>
      </c>
      <c r="C14" s="44">
        <v>3050.0279099519048</v>
      </c>
      <c r="D14" s="44">
        <v>3972.8015421883442</v>
      </c>
      <c r="E14" s="44">
        <v>3577.8686097765608</v>
      </c>
      <c r="F14" s="44">
        <v>3829.8093895977572</v>
      </c>
      <c r="G14" s="44">
        <v>4108.2700334080146</v>
      </c>
      <c r="H14" s="44">
        <v>4546.3010002942319</v>
      </c>
      <c r="I14" s="44">
        <v>5602.5409015823734</v>
      </c>
      <c r="J14" s="44">
        <v>5707.9857298416791</v>
      </c>
      <c r="K14" s="44">
        <v>5085.6923403030069</v>
      </c>
      <c r="L14" s="44">
        <v>5638.5954924157995</v>
      </c>
      <c r="M14" s="44">
        <v>5619.0581763084192</v>
      </c>
      <c r="N14" s="44">
        <v>6113.0435174354261</v>
      </c>
      <c r="O14" s="205"/>
      <c r="P14" s="205"/>
      <c r="Q14" s="205"/>
      <c r="R14" s="205"/>
    </row>
    <row r="15" spans="1:18" ht="30" customHeight="1" x14ac:dyDescent="0.45">
      <c r="A15" s="41" t="s">
        <v>263</v>
      </c>
      <c r="B15" s="45">
        <v>156.85234291272602</v>
      </c>
      <c r="C15" s="45">
        <v>219.17056081256598</v>
      </c>
      <c r="D15" s="45">
        <v>235.15406744733843</v>
      </c>
      <c r="E15" s="45">
        <v>232.33512214890732</v>
      </c>
      <c r="F15" s="45">
        <v>259.1509228553374</v>
      </c>
      <c r="G15" s="45">
        <v>309.89487137415216</v>
      </c>
      <c r="H15" s="45">
        <v>334.99348313657174</v>
      </c>
      <c r="I15" s="45">
        <v>288.9575880345476</v>
      </c>
      <c r="J15" s="45">
        <v>343.11407772538962</v>
      </c>
      <c r="K15" s="45">
        <v>581.69233881089576</v>
      </c>
      <c r="L15" s="45">
        <v>629.4011292818808</v>
      </c>
      <c r="M15" s="45">
        <v>761.10491225163969</v>
      </c>
      <c r="N15" s="45">
        <v>960.08542978070079</v>
      </c>
      <c r="O15" s="205"/>
      <c r="P15" s="205"/>
      <c r="Q15" s="205"/>
      <c r="R15" s="205"/>
    </row>
    <row r="16" spans="1:18" ht="30" customHeight="1" x14ac:dyDescent="0.45">
      <c r="A16" s="41" t="s">
        <v>164</v>
      </c>
      <c r="B16" s="45">
        <v>4971.9216125881421</v>
      </c>
      <c r="C16" s="45">
        <v>6963.3582587743595</v>
      </c>
      <c r="D16" s="45">
        <v>7381.7146846790165</v>
      </c>
      <c r="E16" s="45">
        <v>5585.6068006250734</v>
      </c>
      <c r="F16" s="45">
        <v>5126.8079042788122</v>
      </c>
      <c r="G16" s="45">
        <v>4858.2051390286015</v>
      </c>
      <c r="H16" s="45">
        <v>4615.7537426781892</v>
      </c>
      <c r="I16" s="45">
        <v>3960.7140529355329</v>
      </c>
      <c r="J16" s="45">
        <v>3535.5185721835091</v>
      </c>
      <c r="K16" s="45">
        <v>4006.5819115434151</v>
      </c>
      <c r="L16" s="45">
        <v>3104.5410453750515</v>
      </c>
      <c r="M16" s="45">
        <v>3649.0900258948222</v>
      </c>
      <c r="N16" s="45">
        <v>4380.4870853148986</v>
      </c>
      <c r="O16" s="205"/>
      <c r="P16" s="205"/>
      <c r="Q16" s="205"/>
      <c r="R16" s="205"/>
    </row>
    <row r="17" spans="1:18" ht="30" customHeight="1" x14ac:dyDescent="0.35">
      <c r="A17" s="51" t="s">
        <v>23</v>
      </c>
      <c r="B17" s="52">
        <v>36520.629717469215</v>
      </c>
      <c r="C17" s="49">
        <v>47379.248386859887</v>
      </c>
      <c r="D17" s="49">
        <v>45247.870471671224</v>
      </c>
      <c r="E17" s="49">
        <v>34420.823044896126</v>
      </c>
      <c r="F17" s="49">
        <v>30764.164458025247</v>
      </c>
      <c r="G17" s="49">
        <v>30543.612121462822</v>
      </c>
      <c r="H17" s="49">
        <v>28542.305803310126</v>
      </c>
      <c r="I17" s="49">
        <v>23810.991430774331</v>
      </c>
      <c r="J17" s="49">
        <v>29374.781855404373</v>
      </c>
      <c r="K17" s="49">
        <v>34354.868409156799</v>
      </c>
      <c r="L17" s="49">
        <v>60534.402107477188</v>
      </c>
      <c r="M17" s="49">
        <v>60099.483344316483</v>
      </c>
      <c r="N17" s="49">
        <v>58047.973711192615</v>
      </c>
      <c r="O17" s="205"/>
      <c r="P17" s="205"/>
      <c r="Q17" s="205"/>
      <c r="R17" s="205"/>
    </row>
    <row r="18" spans="1:18" ht="30" customHeight="1" thickBot="1" x14ac:dyDescent="0.4">
      <c r="A18" s="53" t="s">
        <v>299</v>
      </c>
      <c r="B18" s="54">
        <v>31.10172926159257</v>
      </c>
      <c r="C18" s="55">
        <v>35.138434370361495</v>
      </c>
      <c r="D18" s="55">
        <v>30.987732412906123</v>
      </c>
      <c r="E18" s="55">
        <v>21.82571249430292</v>
      </c>
      <c r="F18" s="55">
        <v>17.930967917649653</v>
      </c>
      <c r="G18" s="55">
        <v>16.868675249643115</v>
      </c>
      <c r="H18" s="55">
        <v>15.750885871882531</v>
      </c>
      <c r="I18" s="55">
        <v>13.66538727793399</v>
      </c>
      <c r="J18" s="55">
        <v>16.026194145706125</v>
      </c>
      <c r="K18" s="55">
        <v>16.710856642825316</v>
      </c>
      <c r="L18" s="55">
        <v>26.207081272210697</v>
      </c>
      <c r="M18" s="55">
        <v>24.037416638156497</v>
      </c>
      <c r="N18" s="55">
        <v>21.517723883285022</v>
      </c>
      <c r="O18" s="205"/>
      <c r="P18" s="205"/>
      <c r="Q18" s="205"/>
      <c r="R18" s="205"/>
    </row>
    <row r="19" spans="1:18" ht="15" thickTop="1" x14ac:dyDescent="0.35"/>
    <row r="20" spans="1:18" x14ac:dyDescent="0.35">
      <c r="B20" s="73"/>
      <c r="C20" s="73"/>
      <c r="D20" s="73"/>
      <c r="E20" s="73"/>
      <c r="F20" s="73"/>
    </row>
    <row r="33" spans="1:1" x14ac:dyDescent="0.35">
      <c r="A33" s="74"/>
    </row>
    <row r="34" spans="1:1" x14ac:dyDescent="0.35">
      <c r="A34" s="72"/>
    </row>
  </sheetData>
  <phoneticPr fontId="26" type="noConversion"/>
  <hyperlinks>
    <hyperlink ref="E1" location="'Table of Content'!A1" display="Back to Table of Content" xr:uid="{00000000-0004-0000-0C00-000000000000}"/>
  </hyperlinks>
  <pageMargins left="0.7" right="0.7" top="0.75" bottom="0.75" header="0.3" footer="0.3"/>
  <ignoredErrors>
    <ignoredError sqref="B5:I5 J5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R20"/>
  <sheetViews>
    <sheetView zoomScale="80" zoomScaleNormal="80" workbookViewId="0">
      <pane xSplit="1" ySplit="4" topLeftCell="H13" activePane="bottomRight" state="frozen"/>
      <selection pane="topRight" activeCell="B1" sqref="B1"/>
      <selection pane="bottomLeft" activeCell="A5" sqref="A5"/>
      <selection pane="bottomRight" activeCell="N19" sqref="I19:N20"/>
    </sheetView>
  </sheetViews>
  <sheetFormatPr defaultRowHeight="14.5" x14ac:dyDescent="0.35"/>
  <cols>
    <col min="1" max="1" width="56.7265625" customWidth="1"/>
    <col min="2" max="2" width="10.54296875" hidden="1" customWidth="1"/>
    <col min="3" max="3" width="10.7265625" hidden="1" customWidth="1"/>
    <col min="4" max="6" width="10.7265625" customWidth="1"/>
    <col min="7" max="7" width="10.26953125" bestFit="1" customWidth="1"/>
    <col min="8" max="14" width="10.54296875" bestFit="1" customWidth="1"/>
  </cols>
  <sheetData>
    <row r="1" spans="1:18" ht="43.5" x14ac:dyDescent="0.35">
      <c r="E1" s="207" t="s">
        <v>295</v>
      </c>
    </row>
    <row r="2" spans="1:18" ht="23" x14ac:dyDescent="0.5">
      <c r="A2" s="70" t="s">
        <v>250</v>
      </c>
    </row>
    <row r="3" spans="1:18" ht="15" thickBot="1" x14ac:dyDescent="0.4">
      <c r="A3" s="72"/>
    </row>
    <row r="4" spans="1:18" ht="19.5" thickTop="1" thickBot="1" x14ac:dyDescent="0.4">
      <c r="A4" s="38" t="s">
        <v>27</v>
      </c>
      <c r="B4" s="39" t="s">
        <v>83</v>
      </c>
      <c r="C4" s="40" t="s">
        <v>143</v>
      </c>
      <c r="D4" s="40" t="s">
        <v>144</v>
      </c>
      <c r="E4" s="40" t="s">
        <v>145</v>
      </c>
      <c r="F4" s="40" t="s">
        <v>146</v>
      </c>
      <c r="G4" s="40" t="s">
        <v>241</v>
      </c>
      <c r="H4" s="40" t="s">
        <v>261</v>
      </c>
      <c r="I4" s="40" t="s">
        <v>292</v>
      </c>
      <c r="J4" s="40" t="s">
        <v>293</v>
      </c>
      <c r="K4" s="40" t="s">
        <v>300</v>
      </c>
      <c r="L4" s="40" t="s">
        <v>364</v>
      </c>
      <c r="M4" s="40" t="s">
        <v>366</v>
      </c>
      <c r="N4" s="40" t="s">
        <v>367</v>
      </c>
    </row>
    <row r="5" spans="1:18" ht="30" customHeight="1" thickTop="1" x14ac:dyDescent="0.45">
      <c r="A5" s="41" t="s">
        <v>102</v>
      </c>
      <c r="B5" s="42">
        <v>1796.8893979896004</v>
      </c>
      <c r="C5" s="42">
        <v>2382.2501893305316</v>
      </c>
      <c r="D5" s="42">
        <v>2434.9842919398393</v>
      </c>
      <c r="E5" s="42">
        <v>1938.7256060251402</v>
      </c>
      <c r="F5" s="42">
        <v>1968.9350488703408</v>
      </c>
      <c r="G5" s="42">
        <v>1896.2929784964304</v>
      </c>
      <c r="H5" s="42">
        <v>1707.228135021825</v>
      </c>
      <c r="I5" s="42">
        <v>1128.4846382376456</v>
      </c>
      <c r="J5" s="42">
        <v>1183.4355983513208</v>
      </c>
      <c r="K5" s="42">
        <v>1824.6402521439863</v>
      </c>
      <c r="L5" s="42">
        <v>1396.956141200053</v>
      </c>
      <c r="M5" s="42">
        <v>1410.937154627564</v>
      </c>
      <c r="N5" s="42">
        <v>1602.1432403722347</v>
      </c>
      <c r="O5" s="205"/>
      <c r="P5" s="205"/>
      <c r="Q5" s="205"/>
      <c r="R5" s="205"/>
    </row>
    <row r="6" spans="1:18" ht="30" customHeight="1" x14ac:dyDescent="0.45">
      <c r="A6" s="41" t="s">
        <v>103</v>
      </c>
      <c r="B6" s="42">
        <v>123.92963108584485</v>
      </c>
      <c r="C6" s="42">
        <v>414.70851220900613</v>
      </c>
      <c r="D6" s="42">
        <v>1139.1170820402135</v>
      </c>
      <c r="E6" s="42">
        <v>668.01619209543401</v>
      </c>
      <c r="F6" s="42">
        <v>959.13897893815158</v>
      </c>
      <c r="G6" s="42">
        <v>1102.5831567623643</v>
      </c>
      <c r="H6" s="42">
        <v>953.99245678970397</v>
      </c>
      <c r="I6" s="42">
        <v>269.80431355550337</v>
      </c>
      <c r="J6" s="42">
        <v>1589.154181910028</v>
      </c>
      <c r="K6" s="42">
        <v>43.661251876042776</v>
      </c>
      <c r="L6" s="42">
        <v>490.57158007152367</v>
      </c>
      <c r="M6" s="42">
        <v>146.23216828844113</v>
      </c>
      <c r="N6" s="42">
        <v>89.447078533964245</v>
      </c>
      <c r="O6" s="205"/>
      <c r="P6" s="205"/>
      <c r="Q6" s="205"/>
      <c r="R6" s="205"/>
    </row>
    <row r="7" spans="1:18" ht="30" customHeight="1" x14ac:dyDescent="0.35">
      <c r="A7" s="43" t="s">
        <v>30</v>
      </c>
      <c r="B7" s="44">
        <v>17680.740757340925</v>
      </c>
      <c r="C7" s="44">
        <v>21710.415989814173</v>
      </c>
      <c r="D7" s="44">
        <v>17371.787666442702</v>
      </c>
      <c r="E7" s="44">
        <v>8991.3182118198583</v>
      </c>
      <c r="F7" s="44">
        <v>5679.6014673833042</v>
      </c>
      <c r="G7" s="44">
        <v>5609.3349434339871</v>
      </c>
      <c r="H7" s="44">
        <v>5711.2233232637191</v>
      </c>
      <c r="I7" s="44">
        <v>5298.3638344545243</v>
      </c>
      <c r="J7" s="44">
        <v>8274.7883421565639</v>
      </c>
      <c r="K7" s="44">
        <v>10675.625655456142</v>
      </c>
      <c r="L7" s="44">
        <v>30010.625649258891</v>
      </c>
      <c r="M7" s="44">
        <v>27969.500786345398</v>
      </c>
      <c r="N7" s="44">
        <v>22194.332439032929</v>
      </c>
      <c r="O7" s="205"/>
      <c r="P7" s="205"/>
      <c r="Q7" s="205"/>
      <c r="R7" s="205"/>
    </row>
    <row r="8" spans="1:18" ht="30" customHeight="1" x14ac:dyDescent="0.45">
      <c r="A8" s="41" t="s">
        <v>34</v>
      </c>
      <c r="B8" s="45">
        <v>3727.2748490944441</v>
      </c>
      <c r="C8" s="45">
        <v>4535.3992454309646</v>
      </c>
      <c r="D8" s="45">
        <v>4670.7962377453614</v>
      </c>
      <c r="E8" s="45">
        <v>4156.9720527466634</v>
      </c>
      <c r="F8" s="45">
        <v>4345.0051181069466</v>
      </c>
      <c r="G8" s="45">
        <v>4351.1301986609524</v>
      </c>
      <c r="H8" s="45">
        <v>4091.6751333677612</v>
      </c>
      <c r="I8" s="45">
        <v>3002.0134583785671</v>
      </c>
      <c r="J8" s="45">
        <v>2918.5546777571508</v>
      </c>
      <c r="K8" s="45">
        <v>3814.8379819852321</v>
      </c>
      <c r="L8" s="45">
        <v>3025.8735569827682</v>
      </c>
      <c r="M8" s="45">
        <v>2867.3368955346627</v>
      </c>
      <c r="N8" s="45">
        <v>3015.1926217336518</v>
      </c>
      <c r="O8" s="205"/>
      <c r="P8" s="205"/>
      <c r="Q8" s="205"/>
      <c r="R8" s="205"/>
    </row>
    <row r="9" spans="1:18" ht="30" customHeight="1" x14ac:dyDescent="0.45">
      <c r="A9" s="41" t="s">
        <v>37</v>
      </c>
      <c r="B9" s="45">
        <v>909.77713974542928</v>
      </c>
      <c r="C9" s="45">
        <v>588.39192276804579</v>
      </c>
      <c r="D9" s="45">
        <v>529.63460302368094</v>
      </c>
      <c r="E9" s="45">
        <v>1258.6750908478134</v>
      </c>
      <c r="F9" s="45">
        <v>1071.930623764245</v>
      </c>
      <c r="G9" s="45">
        <v>801.21244092136453</v>
      </c>
      <c r="H9" s="45">
        <v>1163.6604544884467</v>
      </c>
      <c r="I9" s="45">
        <v>361.30786832500701</v>
      </c>
      <c r="J9" s="45">
        <v>520.30856634830218</v>
      </c>
      <c r="K9" s="45">
        <v>634.83790599098279</v>
      </c>
      <c r="L9" s="45">
        <v>825.41981543491738</v>
      </c>
      <c r="M9" s="45">
        <v>506.61382632839809</v>
      </c>
      <c r="N9" s="45">
        <v>1551.3791793282103</v>
      </c>
      <c r="O9" s="205"/>
      <c r="P9" s="205"/>
      <c r="Q9" s="205"/>
      <c r="R9" s="205"/>
    </row>
    <row r="10" spans="1:18" ht="30" customHeight="1" x14ac:dyDescent="0.35">
      <c r="A10" s="46" t="s">
        <v>38</v>
      </c>
      <c r="B10" s="47">
        <v>797.41017718458772</v>
      </c>
      <c r="C10" s="44">
        <v>694.49972809966584</v>
      </c>
      <c r="D10" s="44">
        <v>551.65010353321759</v>
      </c>
      <c r="E10" s="44">
        <v>484.67189390454951</v>
      </c>
      <c r="F10" s="44">
        <v>862.97337218297912</v>
      </c>
      <c r="G10" s="44">
        <v>884.90125612906786</v>
      </c>
      <c r="H10" s="44">
        <v>830.97950383743591</v>
      </c>
      <c r="I10" s="44">
        <v>473.03232640305021</v>
      </c>
      <c r="J10" s="44">
        <v>536.65598436417963</v>
      </c>
      <c r="K10" s="44">
        <v>912.53581979235742</v>
      </c>
      <c r="L10" s="44">
        <v>682.44038301859609</v>
      </c>
      <c r="M10" s="44">
        <v>670.31624580565415</v>
      </c>
      <c r="N10" s="44">
        <v>736.00643807116637</v>
      </c>
      <c r="O10" s="205"/>
      <c r="P10" s="205"/>
      <c r="Q10" s="205"/>
      <c r="R10" s="205"/>
    </row>
    <row r="11" spans="1:18" ht="30" customHeight="1" x14ac:dyDescent="0.45">
      <c r="A11" s="41" t="s">
        <v>161</v>
      </c>
      <c r="B11" s="45">
        <v>774.97967666237059</v>
      </c>
      <c r="C11" s="45">
        <v>1249.2734869331396</v>
      </c>
      <c r="D11" s="45">
        <v>1595.6054496768616</v>
      </c>
      <c r="E11" s="45">
        <v>897.34893135008542</v>
      </c>
      <c r="F11" s="45">
        <v>1152.2485214360202</v>
      </c>
      <c r="G11" s="45">
        <v>480.42263621672328</v>
      </c>
      <c r="H11" s="45">
        <v>660.97125441285368</v>
      </c>
      <c r="I11" s="45">
        <v>323.88006171980089</v>
      </c>
      <c r="J11" s="45">
        <v>367.36119447306157</v>
      </c>
      <c r="K11" s="45">
        <v>224.0344003418013</v>
      </c>
      <c r="L11" s="45">
        <v>196.25428891557635</v>
      </c>
      <c r="M11" s="45">
        <v>447.09185637176097</v>
      </c>
      <c r="N11" s="45">
        <v>554.66653492410728</v>
      </c>
      <c r="O11" s="205"/>
      <c r="P11" s="205"/>
      <c r="Q11" s="205"/>
      <c r="R11" s="205"/>
    </row>
    <row r="12" spans="1:18" ht="30" customHeight="1" x14ac:dyDescent="0.45">
      <c r="A12" s="41" t="s">
        <v>42</v>
      </c>
      <c r="B12" s="45">
        <v>4079.3006051000912</v>
      </c>
      <c r="C12" s="45">
        <v>6103.3652394750134</v>
      </c>
      <c r="D12" s="45">
        <v>5364.6249488963294</v>
      </c>
      <c r="E12" s="45">
        <v>5298.2759141058059</v>
      </c>
      <c r="F12" s="45">
        <v>3816.8000172467218</v>
      </c>
      <c r="G12" s="45">
        <v>3451.1967611006567</v>
      </c>
      <c r="H12" s="45">
        <v>1159.9887466679306</v>
      </c>
      <c r="I12" s="45">
        <v>943.57845257116719</v>
      </c>
      <c r="J12" s="45">
        <v>899.21690946939395</v>
      </c>
      <c r="K12" s="45">
        <v>1246.3183094597687</v>
      </c>
      <c r="L12" s="45">
        <v>1419.8485066177964</v>
      </c>
      <c r="M12" s="45">
        <v>1379.3898549796395</v>
      </c>
      <c r="N12" s="45">
        <v>1550.3689923824611</v>
      </c>
      <c r="O12" s="205"/>
      <c r="P12" s="205"/>
      <c r="Q12" s="205"/>
      <c r="R12" s="205"/>
    </row>
    <row r="13" spans="1:18" ht="30" customHeight="1" x14ac:dyDescent="0.35">
      <c r="A13" s="43" t="s">
        <v>262</v>
      </c>
      <c r="B13" s="44">
        <v>3809.6143606673722</v>
      </c>
      <c r="C13" s="44">
        <v>3062.0435250689466</v>
      </c>
      <c r="D13" s="44">
        <v>3972.801544235559</v>
      </c>
      <c r="E13" s="44">
        <v>3527.3937949098777</v>
      </c>
      <c r="F13" s="44">
        <v>3637.1523331790145</v>
      </c>
      <c r="G13" s="44">
        <v>3774.9552312358333</v>
      </c>
      <c r="H13" s="44">
        <v>3965.9182510604242</v>
      </c>
      <c r="I13" s="44">
        <v>4673.4771400791687</v>
      </c>
      <c r="J13" s="44">
        <v>4429.7910992830875</v>
      </c>
      <c r="K13" s="44">
        <v>3499.7660828660978</v>
      </c>
      <c r="L13" s="44">
        <v>3659.2292678824733</v>
      </c>
      <c r="M13" s="44">
        <v>3450.7959255513688</v>
      </c>
      <c r="N13" s="44">
        <v>3723.9518969475216</v>
      </c>
      <c r="O13" s="205"/>
      <c r="P13" s="205"/>
      <c r="Q13" s="205"/>
      <c r="R13" s="205"/>
    </row>
    <row r="14" spans="1:18" ht="30" customHeight="1" x14ac:dyDescent="0.45">
      <c r="A14" s="41" t="s">
        <v>263</v>
      </c>
      <c r="B14" s="45">
        <v>165.44180953965565</v>
      </c>
      <c r="C14" s="45">
        <v>221.7591326721967</v>
      </c>
      <c r="D14" s="45">
        <v>235.15406608746304</v>
      </c>
      <c r="E14" s="45">
        <v>215.62449329699342</v>
      </c>
      <c r="F14" s="45">
        <v>227.41784339763751</v>
      </c>
      <c r="G14" s="45">
        <v>238.37939955719852</v>
      </c>
      <c r="H14" s="45">
        <v>239.65799490223776</v>
      </c>
      <c r="I14" s="45">
        <v>194.38337865496274</v>
      </c>
      <c r="J14" s="45">
        <v>218.56544747742794</v>
      </c>
      <c r="K14" s="45">
        <v>346.96586984283044</v>
      </c>
      <c r="L14" s="45">
        <v>333.1783300554938</v>
      </c>
      <c r="M14" s="45">
        <v>377.73016087017436</v>
      </c>
      <c r="N14" s="45">
        <v>466.24174471174871</v>
      </c>
      <c r="O14" s="205"/>
      <c r="P14" s="205"/>
      <c r="Q14" s="205"/>
      <c r="R14" s="205"/>
    </row>
    <row r="15" spans="1:18" ht="30" customHeight="1" x14ac:dyDescent="0.45">
      <c r="A15" s="41" t="s">
        <v>164</v>
      </c>
      <c r="B15" s="45">
        <v>4951.0545539732393</v>
      </c>
      <c r="C15" s="45">
        <v>6705.4189051972153</v>
      </c>
      <c r="D15" s="45">
        <v>7381.7146649701644</v>
      </c>
      <c r="E15" s="45">
        <v>5267.5075345475616</v>
      </c>
      <c r="F15" s="45">
        <v>4495.1823458455037</v>
      </c>
      <c r="G15" s="45">
        <v>3940.7494444381218</v>
      </c>
      <c r="H15" s="45">
        <v>3519.0982716167318</v>
      </c>
      <c r="I15" s="45">
        <v>3094.0444025450242</v>
      </c>
      <c r="J15" s="45">
        <v>2372.5220427276827</v>
      </c>
      <c r="K15" s="45">
        <v>2399.2611857064885</v>
      </c>
      <c r="L15" s="45">
        <v>1765.4683426930299</v>
      </c>
      <c r="M15" s="45">
        <v>1962.2167090185765</v>
      </c>
      <c r="N15" s="45">
        <v>2267.7312456765594</v>
      </c>
      <c r="O15" s="205"/>
      <c r="P15" s="205"/>
      <c r="Q15" s="205"/>
      <c r="R15" s="205"/>
    </row>
    <row r="16" spans="1:18" ht="30" customHeight="1" x14ac:dyDescent="0.35">
      <c r="A16" s="51" t="s">
        <v>23</v>
      </c>
      <c r="B16" s="52">
        <v>38816.41295838356</v>
      </c>
      <c r="C16" s="49">
        <v>47667.525876998894</v>
      </c>
      <c r="D16" s="49">
        <v>45247.870658591404</v>
      </c>
      <c r="E16" s="49">
        <v>32704.529715649784</v>
      </c>
      <c r="F16" s="49">
        <v>28216.385670350868</v>
      </c>
      <c r="G16" s="49">
        <v>26531.158446952697</v>
      </c>
      <c r="H16" s="49">
        <v>24004.39352542907</v>
      </c>
      <c r="I16" s="49">
        <v>19762.369874924421</v>
      </c>
      <c r="J16" s="49">
        <v>23310.354044318199</v>
      </c>
      <c r="K16" s="49">
        <v>25622.484715461731</v>
      </c>
      <c r="L16" s="49">
        <v>43805.865862131119</v>
      </c>
      <c r="M16" s="49">
        <v>41188.161583721638</v>
      </c>
      <c r="N16" s="49">
        <v>37751.461411714554</v>
      </c>
      <c r="O16" s="205"/>
      <c r="P16" s="205"/>
      <c r="Q16" s="205"/>
      <c r="R16" s="205"/>
    </row>
    <row r="17" spans="1:18" ht="30" customHeight="1" thickBot="1" x14ac:dyDescent="0.4">
      <c r="A17" s="53" t="s">
        <v>299</v>
      </c>
      <c r="B17" s="69">
        <v>48.126200075807901</v>
      </c>
      <c r="C17" s="69">
        <v>22.802500911418377</v>
      </c>
      <c r="D17" s="69">
        <v>-5.0761082600577083</v>
      </c>
      <c r="E17" s="69">
        <v>-27.721394974770959</v>
      </c>
      <c r="F17" s="69">
        <v>-13.723310147925005</v>
      </c>
      <c r="G17" s="69">
        <v>-5.954143361646814</v>
      </c>
      <c r="H17" s="69">
        <v>-9.5237640172242237</v>
      </c>
      <c r="I17" s="69">
        <v>-17.671863469538849</v>
      </c>
      <c r="J17" s="69">
        <v>17.953232288682415</v>
      </c>
      <c r="K17" s="69">
        <v>9.9188998448829011</v>
      </c>
      <c r="L17" s="69">
        <v>70.966502072676548</v>
      </c>
      <c r="M17" s="69">
        <v>-5.9756934987841674</v>
      </c>
      <c r="N17" s="69">
        <v>-8.3439028105719899</v>
      </c>
      <c r="O17" s="205"/>
      <c r="P17" s="205"/>
      <c r="Q17" s="205"/>
      <c r="R17" s="205"/>
    </row>
    <row r="18" spans="1:18" ht="15" thickTop="1" x14ac:dyDescent="0.35"/>
    <row r="19" spans="1:18" x14ac:dyDescent="0.35">
      <c r="B19" s="75"/>
      <c r="C19" s="75"/>
      <c r="D19" s="75"/>
      <c r="E19" s="73"/>
      <c r="F19" s="73"/>
      <c r="G19" s="178"/>
      <c r="I19" s="203"/>
      <c r="J19" s="203"/>
      <c r="K19" s="203"/>
      <c r="L19" s="203"/>
      <c r="M19" s="203"/>
      <c r="N19" s="203"/>
    </row>
    <row r="20" spans="1:18" x14ac:dyDescent="0.35">
      <c r="I20" s="203"/>
      <c r="J20" s="203"/>
      <c r="K20" s="203"/>
      <c r="L20" s="203"/>
      <c r="M20" s="203"/>
      <c r="N20" s="203"/>
    </row>
  </sheetData>
  <phoneticPr fontId="26" type="noConversion"/>
  <hyperlinks>
    <hyperlink ref="E1" location="'Table of Content'!A1" display="Back to Table of Content" xr:uid="{00000000-0004-0000-0D00-000000000000}"/>
  </hyperlinks>
  <pageMargins left="0.7" right="0.7" top="0.75" bottom="0.75" header="0.3" footer="0.3"/>
  <ignoredErrors>
    <ignoredError sqref="B4:I4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R24"/>
  <sheetViews>
    <sheetView zoomScale="78" zoomScaleNormal="78" workbookViewId="0">
      <pane xSplit="1" ySplit="4" topLeftCell="G22" activePane="bottomRight" state="frozen"/>
      <selection pane="topRight" activeCell="B1" sqref="B1"/>
      <selection pane="bottomLeft" activeCell="A5" sqref="A5"/>
      <selection pane="bottomRight" activeCell="U22" sqref="U22"/>
    </sheetView>
  </sheetViews>
  <sheetFormatPr defaultRowHeight="14.5" x14ac:dyDescent="0.35"/>
  <cols>
    <col min="1" max="1" width="54.81640625" customWidth="1"/>
    <col min="2" max="3" width="10.7265625" hidden="1" customWidth="1"/>
    <col min="4" max="7" width="10.7265625" customWidth="1"/>
    <col min="8" max="8" width="10.7265625" bestFit="1" customWidth="1"/>
    <col min="9" max="14" width="10.7265625" customWidth="1"/>
  </cols>
  <sheetData>
    <row r="1" spans="1:18" ht="43.5" x14ac:dyDescent="0.35">
      <c r="E1" s="207" t="s">
        <v>295</v>
      </c>
    </row>
    <row r="2" spans="1:18" ht="23" x14ac:dyDescent="0.5">
      <c r="A2" s="34" t="s">
        <v>165</v>
      </c>
    </row>
    <row r="3" spans="1:18" ht="15" thickBot="1" x14ac:dyDescent="0.4">
      <c r="A3" s="57"/>
    </row>
    <row r="4" spans="1:18" ht="30" customHeight="1" thickTop="1" thickBot="1" x14ac:dyDescent="0.4">
      <c r="A4" s="38" t="s">
        <v>166</v>
      </c>
      <c r="B4" s="39" t="s">
        <v>83</v>
      </c>
      <c r="C4" s="40" t="s">
        <v>143</v>
      </c>
      <c r="D4" s="40" t="s">
        <v>144</v>
      </c>
      <c r="E4" s="40" t="s">
        <v>145</v>
      </c>
      <c r="F4" s="40" t="s">
        <v>146</v>
      </c>
      <c r="G4" s="40" t="s">
        <v>241</v>
      </c>
      <c r="H4" s="40" t="s">
        <v>261</v>
      </c>
      <c r="I4" s="40" t="s">
        <v>292</v>
      </c>
      <c r="J4" s="40" t="s">
        <v>293</v>
      </c>
      <c r="K4" s="40" t="s">
        <v>300</v>
      </c>
      <c r="L4" s="40" t="s">
        <v>364</v>
      </c>
      <c r="M4" s="40" t="s">
        <v>366</v>
      </c>
      <c r="N4" s="40" t="s">
        <v>367</v>
      </c>
    </row>
    <row r="5" spans="1:18" ht="30" customHeight="1" thickTop="1" x14ac:dyDescent="0.45">
      <c r="A5" s="41" t="s">
        <v>167</v>
      </c>
      <c r="B5" s="42">
        <v>7754.3665628433228</v>
      </c>
      <c r="C5" s="42">
        <v>7730.0761585235596</v>
      </c>
      <c r="D5" s="42">
        <v>7956.5599355697632</v>
      </c>
      <c r="E5" s="42">
        <v>7179.8704695701599</v>
      </c>
      <c r="F5" s="42">
        <v>7743.6284373998642</v>
      </c>
      <c r="G5" s="42">
        <v>7935.3405259847641</v>
      </c>
      <c r="H5" s="42">
        <v>6504.3622426986694</v>
      </c>
      <c r="I5" s="42">
        <v>6452.9036019444466</v>
      </c>
      <c r="J5" s="42">
        <v>6853.1481192708015</v>
      </c>
      <c r="K5" s="42">
        <v>5597.5981578826904</v>
      </c>
      <c r="L5" s="42">
        <v>6050.292489528656</v>
      </c>
      <c r="M5" s="42">
        <v>6434.1433801651001</v>
      </c>
      <c r="N5" s="42">
        <v>7086.3412399291992</v>
      </c>
      <c r="O5" s="205"/>
      <c r="P5" s="205"/>
      <c r="Q5" s="205"/>
      <c r="R5" s="205"/>
    </row>
    <row r="6" spans="1:18" ht="30" customHeight="1" x14ac:dyDescent="0.45">
      <c r="A6" s="41" t="s">
        <v>168</v>
      </c>
      <c r="B6" s="42">
        <v>8490.5175437927246</v>
      </c>
      <c r="C6" s="42">
        <v>15116.339179992676</v>
      </c>
      <c r="D6" s="42">
        <v>17758.517395019531</v>
      </c>
      <c r="E6" s="42">
        <v>10542.427534103394</v>
      </c>
      <c r="F6" s="42">
        <v>7328.2675628662109</v>
      </c>
      <c r="G6" s="42">
        <v>6557.3749408721924</v>
      </c>
      <c r="H6" s="42">
        <v>6780.5537195205688</v>
      </c>
      <c r="I6" s="42">
        <v>5127.5092029571533</v>
      </c>
      <c r="J6" s="42">
        <v>4751.7577981948853</v>
      </c>
      <c r="K6" s="42">
        <v>4954.7230138778687</v>
      </c>
      <c r="L6" s="42">
        <v>4727.4358940124512</v>
      </c>
      <c r="M6" s="42">
        <v>5186.4503231048584</v>
      </c>
      <c r="N6" s="42">
        <v>7291.1643648147583</v>
      </c>
      <c r="O6" s="205"/>
      <c r="P6" s="205"/>
      <c r="Q6" s="205"/>
      <c r="R6" s="205"/>
    </row>
    <row r="7" spans="1:18" ht="30" customHeight="1" x14ac:dyDescent="0.35">
      <c r="A7" s="43" t="s">
        <v>169</v>
      </c>
      <c r="B7" s="44">
        <v>8676.2060041285476</v>
      </c>
      <c r="C7" s="44">
        <v>8489.7648665249326</v>
      </c>
      <c r="D7" s="44">
        <v>7252.2827542207642</v>
      </c>
      <c r="E7" s="44">
        <v>6358.1677992699015</v>
      </c>
      <c r="F7" s="44">
        <v>6197.2188133542477</v>
      </c>
      <c r="G7" s="44">
        <v>5497.7632387302947</v>
      </c>
      <c r="H7" s="44">
        <v>6028.9542965596584</v>
      </c>
      <c r="I7" s="44">
        <v>3650.5317676491036</v>
      </c>
      <c r="J7" s="44">
        <v>7223.6088383309107</v>
      </c>
      <c r="K7" s="44">
        <v>6168.5913993360718</v>
      </c>
      <c r="L7" s="44">
        <v>9015.6546297015029</v>
      </c>
      <c r="M7" s="44">
        <v>9228.1370214100443</v>
      </c>
      <c r="N7" s="44">
        <v>10102.762318443751</v>
      </c>
      <c r="O7" s="205"/>
      <c r="P7" s="205"/>
      <c r="Q7" s="205"/>
      <c r="R7" s="205"/>
    </row>
    <row r="8" spans="1:18" ht="30" customHeight="1" x14ac:dyDescent="0.45">
      <c r="A8" s="41" t="s">
        <v>170</v>
      </c>
      <c r="B8" s="45">
        <v>8446.9521652602234</v>
      </c>
      <c r="C8" s="45">
        <v>14153.067895716431</v>
      </c>
      <c r="D8" s="45">
        <v>11430.009996808369</v>
      </c>
      <c r="E8" s="45">
        <v>9690.3568495156887</v>
      </c>
      <c r="F8" s="45">
        <v>8910.0497726592184</v>
      </c>
      <c r="G8" s="45">
        <v>9344.6336558438707</v>
      </c>
      <c r="H8" s="45">
        <v>8061.6982356714043</v>
      </c>
      <c r="I8" s="45">
        <v>7880.0043256008139</v>
      </c>
      <c r="J8" s="45">
        <v>9251.1891131885786</v>
      </c>
      <c r="K8" s="45">
        <v>11048.275809144763</v>
      </c>
      <c r="L8" s="45">
        <v>14959.827496772878</v>
      </c>
      <c r="M8" s="45">
        <v>16163.589761627141</v>
      </c>
      <c r="N8" s="45">
        <v>18620.042640078569</v>
      </c>
      <c r="O8" s="205"/>
      <c r="P8" s="205"/>
      <c r="Q8" s="205"/>
      <c r="R8" s="205"/>
    </row>
    <row r="9" spans="1:18" ht="30" customHeight="1" x14ac:dyDescent="0.45">
      <c r="A9" s="41" t="s">
        <v>171</v>
      </c>
      <c r="B9" s="45">
        <v>3152.587158203125</v>
      </c>
      <c r="C9" s="45">
        <v>1890</v>
      </c>
      <c r="D9" s="45">
        <v>850.5</v>
      </c>
      <c r="E9" s="45">
        <v>650</v>
      </c>
      <c r="F9" s="45">
        <v>585</v>
      </c>
      <c r="G9" s="45">
        <v>1208.5</v>
      </c>
      <c r="H9" s="45">
        <v>1166.7371826171875</v>
      </c>
      <c r="I9" s="45">
        <v>700.04229736328125</v>
      </c>
      <c r="J9" s="45">
        <v>1295.0782470703125</v>
      </c>
      <c r="K9" s="45">
        <v>6585.68017578125</v>
      </c>
      <c r="L9" s="45">
        <v>25781.19140625</v>
      </c>
      <c r="M9" s="45">
        <v>23087.162109375</v>
      </c>
      <c r="N9" s="45">
        <v>14947.6630859375</v>
      </c>
      <c r="O9" s="205"/>
      <c r="P9" s="205"/>
      <c r="Q9" s="205"/>
      <c r="R9" s="205"/>
    </row>
    <row r="10" spans="1:18" ht="30" customHeight="1" thickBot="1" x14ac:dyDescent="0.4">
      <c r="A10" s="76" t="s">
        <v>23</v>
      </c>
      <c r="B10" s="77">
        <v>36520.629434227943</v>
      </c>
      <c r="C10" s="78">
        <v>47379.248100757599</v>
      </c>
      <c r="D10" s="78">
        <v>45247.870081618428</v>
      </c>
      <c r="E10" s="78">
        <v>34420.822652459145</v>
      </c>
      <c r="F10" s="78">
        <v>30764.164586279541</v>
      </c>
      <c r="G10" s="78">
        <v>30543.612361431122</v>
      </c>
      <c r="H10" s="78">
        <v>28542.305677067488</v>
      </c>
      <c r="I10" s="78">
        <v>23810.991195514798</v>
      </c>
      <c r="J10" s="78">
        <v>29374.782116055489</v>
      </c>
      <c r="K10" s="78">
        <v>34354.868556022644</v>
      </c>
      <c r="L10" s="78">
        <v>60534.401916265488</v>
      </c>
      <c r="M10" s="78">
        <v>60099.482595682144</v>
      </c>
      <c r="N10" s="78">
        <v>58047.973649203777</v>
      </c>
      <c r="O10" s="205"/>
      <c r="P10" s="205"/>
      <c r="Q10" s="205"/>
      <c r="R10" s="205"/>
    </row>
    <row r="11" spans="1:18" ht="15" thickTop="1" x14ac:dyDescent="0.35">
      <c r="J11" s="205"/>
      <c r="K11" s="205"/>
      <c r="L11" s="205"/>
      <c r="M11" s="205"/>
      <c r="N11" s="205"/>
      <c r="O11" s="205"/>
      <c r="P11" s="205"/>
      <c r="Q11" s="205"/>
      <c r="R11" s="205"/>
    </row>
    <row r="12" spans="1:18" x14ac:dyDescent="0.35">
      <c r="J12" s="205"/>
      <c r="K12" s="205"/>
      <c r="L12" s="205"/>
      <c r="M12" s="205"/>
      <c r="N12" s="205"/>
      <c r="O12" s="205"/>
      <c r="P12" s="205"/>
      <c r="Q12" s="205"/>
      <c r="R12" s="205"/>
    </row>
    <row r="13" spans="1:18" x14ac:dyDescent="0.35">
      <c r="J13" s="205"/>
      <c r="K13" s="205"/>
      <c r="L13" s="205"/>
      <c r="M13" s="205"/>
      <c r="N13" s="205"/>
      <c r="O13" s="205"/>
      <c r="P13" s="205"/>
      <c r="Q13" s="205"/>
      <c r="R13" s="205"/>
    </row>
    <row r="14" spans="1:18" ht="23" x14ac:dyDescent="0.5">
      <c r="A14" s="34" t="s">
        <v>172</v>
      </c>
      <c r="J14" s="205"/>
      <c r="K14" s="205"/>
      <c r="L14" s="205"/>
      <c r="M14" s="205"/>
      <c r="N14" s="205"/>
      <c r="O14" s="205"/>
      <c r="P14" s="205"/>
      <c r="Q14" s="205"/>
      <c r="R14" s="205"/>
    </row>
    <row r="15" spans="1:18" x14ac:dyDescent="0.35">
      <c r="J15" s="205"/>
      <c r="K15" s="205"/>
      <c r="L15" s="205"/>
      <c r="M15" s="205"/>
      <c r="N15" s="205"/>
      <c r="O15" s="205"/>
      <c r="P15" s="205"/>
      <c r="Q15" s="205"/>
      <c r="R15" s="205"/>
    </row>
    <row r="16" spans="1:18" ht="15" thickBot="1" x14ac:dyDescent="0.4">
      <c r="J16" s="205"/>
      <c r="K16" s="205"/>
      <c r="L16" s="205"/>
      <c r="M16" s="205"/>
      <c r="N16" s="205"/>
      <c r="O16" s="205"/>
      <c r="P16" s="205"/>
      <c r="Q16" s="205"/>
      <c r="R16" s="205"/>
    </row>
    <row r="17" spans="1:18" ht="30" customHeight="1" thickTop="1" thickBot="1" x14ac:dyDescent="0.4">
      <c r="A17" s="38" t="s">
        <v>166</v>
      </c>
      <c r="B17" s="39" t="s">
        <v>83</v>
      </c>
      <c r="C17" s="40" t="s">
        <v>143</v>
      </c>
      <c r="D17" s="40" t="s">
        <v>144</v>
      </c>
      <c r="E17" s="40" t="s">
        <v>145</v>
      </c>
      <c r="F17" s="40" t="s">
        <v>146</v>
      </c>
      <c r="G17" s="40" t="s">
        <v>241</v>
      </c>
      <c r="H17" s="40" t="s">
        <v>261</v>
      </c>
      <c r="I17" s="40" t="s">
        <v>292</v>
      </c>
      <c r="J17" s="40" t="s">
        <v>293</v>
      </c>
      <c r="K17" s="40" t="s">
        <v>300</v>
      </c>
      <c r="L17" s="40" t="s">
        <v>364</v>
      </c>
      <c r="M17" s="40" t="s">
        <v>366</v>
      </c>
      <c r="N17" s="40" t="s">
        <v>367</v>
      </c>
      <c r="O17" s="205"/>
      <c r="P17" s="205"/>
      <c r="Q17" s="205"/>
      <c r="R17" s="205"/>
    </row>
    <row r="18" spans="1:18" ht="30" customHeight="1" thickTop="1" x14ac:dyDescent="0.45">
      <c r="A18" s="41" t="s">
        <v>167</v>
      </c>
      <c r="B18" s="42">
        <v>8332.4331378936768</v>
      </c>
      <c r="C18" s="42">
        <v>7786.1799139976501</v>
      </c>
      <c r="D18" s="42">
        <v>7956.5600614547729</v>
      </c>
      <c r="E18" s="42">
        <v>6937.834135055542</v>
      </c>
      <c r="F18" s="42">
        <v>7254.7575836181641</v>
      </c>
      <c r="G18" s="42">
        <v>7051.4917694330215</v>
      </c>
      <c r="H18" s="42">
        <v>5677.4732796549797</v>
      </c>
      <c r="I18" s="42">
        <v>5677.8415502905846</v>
      </c>
      <c r="J18" s="42">
        <v>5532.5415534377098</v>
      </c>
      <c r="K18" s="42">
        <v>4133.0146973133087</v>
      </c>
      <c r="L18" s="42">
        <v>4176.2500782012939</v>
      </c>
      <c r="M18" s="42">
        <v>4195.9461071491241</v>
      </c>
      <c r="N18" s="42">
        <v>4554.5924707651138</v>
      </c>
      <c r="O18" s="205"/>
      <c r="P18" s="205"/>
      <c r="Q18" s="205"/>
      <c r="R18" s="205"/>
    </row>
    <row r="19" spans="1:18" ht="30" customHeight="1" x14ac:dyDescent="0.45">
      <c r="A19" s="41" t="s">
        <v>168</v>
      </c>
      <c r="B19" s="42">
        <v>8312.783655166626</v>
      </c>
      <c r="C19" s="42">
        <v>14333.794046401978</v>
      </c>
      <c r="D19" s="42">
        <v>17758.517263412476</v>
      </c>
      <c r="E19" s="42">
        <v>9926.0018348693848</v>
      </c>
      <c r="F19" s="42">
        <v>6308.9289121627808</v>
      </c>
      <c r="G19" s="42">
        <v>5265.5017757415771</v>
      </c>
      <c r="H19" s="42">
        <v>5149.8721017837524</v>
      </c>
      <c r="I19" s="42">
        <v>4015.5440330505371</v>
      </c>
      <c r="J19" s="42">
        <v>3168.4946641921997</v>
      </c>
      <c r="K19" s="42">
        <v>2883.4015102386475</v>
      </c>
      <c r="L19" s="42">
        <v>2634.5154767036438</v>
      </c>
      <c r="M19" s="42">
        <v>2743.3135857582092</v>
      </c>
      <c r="N19" s="42">
        <v>3736.2470602989197</v>
      </c>
      <c r="O19" s="205"/>
      <c r="P19" s="205"/>
      <c r="Q19" s="205"/>
      <c r="R19" s="205"/>
    </row>
    <row r="20" spans="1:18" ht="30" customHeight="1" x14ac:dyDescent="0.35">
      <c r="A20" s="43" t="s">
        <v>169</v>
      </c>
      <c r="B20" s="44">
        <v>9530.2588211625807</v>
      </c>
      <c r="C20" s="44">
        <v>8854.866018400131</v>
      </c>
      <c r="D20" s="44">
        <v>7252.2827542207642</v>
      </c>
      <c r="E20" s="44">
        <v>6046.1061304526202</v>
      </c>
      <c r="F20" s="44">
        <v>5900.9152216733792</v>
      </c>
      <c r="G20" s="44">
        <v>4735.5303728156205</v>
      </c>
      <c r="H20" s="44">
        <v>5073.5855740548386</v>
      </c>
      <c r="I20" s="44">
        <v>2878.1529892911171</v>
      </c>
      <c r="J20" s="44">
        <v>5934.9316498412963</v>
      </c>
      <c r="K20" s="44">
        <v>4427.9406163122949</v>
      </c>
      <c r="L20" s="44">
        <v>5968.680197271764</v>
      </c>
      <c r="M20" s="44">
        <v>5881.4954636122566</v>
      </c>
      <c r="N20" s="44">
        <v>6435.6635535630394</v>
      </c>
      <c r="O20" s="205"/>
      <c r="P20" s="205"/>
      <c r="Q20" s="205"/>
      <c r="R20" s="205"/>
    </row>
    <row r="21" spans="1:18" ht="30" customHeight="1" x14ac:dyDescent="0.45">
      <c r="A21" s="41" t="s">
        <v>170</v>
      </c>
      <c r="B21" s="45">
        <v>9130.2230764299638</v>
      </c>
      <c r="C21" s="45">
        <v>14734.131257906021</v>
      </c>
      <c r="D21" s="45">
        <v>11430.010057843525</v>
      </c>
      <c r="E21" s="45">
        <v>9167.9074871747034</v>
      </c>
      <c r="F21" s="45">
        <v>8163.8723804401807</v>
      </c>
      <c r="G21" s="45">
        <v>8287.8877825416203</v>
      </c>
      <c r="H21" s="45">
        <v>6954.3931717111454</v>
      </c>
      <c r="I21" s="45">
        <v>6533.9012270639687</v>
      </c>
      <c r="J21" s="45">
        <v>7480.9707572088364</v>
      </c>
      <c r="K21" s="45">
        <v>8370.6547749612037</v>
      </c>
      <c r="L21" s="45">
        <v>10537.426002231181</v>
      </c>
      <c r="M21" s="45">
        <v>10730.013780174078</v>
      </c>
      <c r="N21" s="45">
        <v>11836.408600720484</v>
      </c>
      <c r="O21" s="205"/>
      <c r="P21" s="205"/>
      <c r="Q21" s="205"/>
      <c r="R21" s="205"/>
    </row>
    <row r="22" spans="1:18" ht="30" customHeight="1" x14ac:dyDescent="0.45">
      <c r="A22" s="41" t="s">
        <v>171</v>
      </c>
      <c r="B22" s="45">
        <v>3510.71435546875</v>
      </c>
      <c r="C22" s="45">
        <v>1958.5546875</v>
      </c>
      <c r="D22" s="45">
        <v>850.5</v>
      </c>
      <c r="E22" s="45">
        <v>626.68048095703125</v>
      </c>
      <c r="F22" s="45">
        <v>587.9114990234375</v>
      </c>
      <c r="G22" s="45">
        <v>1190.7467041015625</v>
      </c>
      <c r="H22" s="45">
        <v>1149.0692138671875</v>
      </c>
      <c r="I22" s="45">
        <v>656.9300537109375</v>
      </c>
      <c r="J22" s="45">
        <v>1193.4154052734375</v>
      </c>
      <c r="K22" s="45">
        <v>5807.47314453125</v>
      </c>
      <c r="L22" s="45">
        <v>20488.994140625</v>
      </c>
      <c r="M22" s="45">
        <v>17637.392578125</v>
      </c>
      <c r="N22" s="45">
        <v>11188.5498046875</v>
      </c>
      <c r="O22" s="205"/>
      <c r="P22" s="205"/>
      <c r="Q22" s="205"/>
      <c r="R22" s="205"/>
    </row>
    <row r="23" spans="1:18" ht="30" customHeight="1" thickBot="1" x14ac:dyDescent="0.4">
      <c r="A23" s="76" t="s">
        <v>23</v>
      </c>
      <c r="B23" s="77">
        <v>38816.413046121597</v>
      </c>
      <c r="C23" s="78">
        <v>47667.52592420578</v>
      </c>
      <c r="D23" s="78">
        <v>45247.870136931539</v>
      </c>
      <c r="E23" s="78">
        <v>32704.530068509281</v>
      </c>
      <c r="F23" s="78">
        <v>28216.385596917942</v>
      </c>
      <c r="G23" s="78">
        <v>26531.158404633403</v>
      </c>
      <c r="H23" s="78">
        <v>24004.393341071904</v>
      </c>
      <c r="I23" s="78">
        <v>19762.369853407145</v>
      </c>
      <c r="J23" s="78">
        <v>23310.35402995348</v>
      </c>
      <c r="K23" s="78">
        <v>25622.484743356705</v>
      </c>
      <c r="L23" s="78">
        <v>43805.865895032883</v>
      </c>
      <c r="M23" s="78">
        <v>41188.161514818668</v>
      </c>
      <c r="N23" s="78">
        <v>37751.461490035057</v>
      </c>
      <c r="O23" s="205"/>
      <c r="P23" s="205"/>
      <c r="Q23" s="205"/>
      <c r="R23" s="205"/>
    </row>
    <row r="24" spans="1:18" ht="15" thickTop="1" x14ac:dyDescent="0.35"/>
  </sheetData>
  <phoneticPr fontId="26" type="noConversion"/>
  <hyperlinks>
    <hyperlink ref="E1" location="'Table of Content'!A1" display="Back to Table of Content" xr:uid="{00000000-0004-0000-0E00-000000000000}"/>
  </hyperlinks>
  <pageMargins left="0.7" right="0.7" top="0.75" bottom="0.75" header="0.3" footer="0.3"/>
  <ignoredErrors>
    <ignoredError sqref="B4:I4 B17:I17 J17 J4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R22"/>
  <sheetViews>
    <sheetView zoomScale="80" zoomScaleNormal="80" workbookViewId="0">
      <pane xSplit="1" ySplit="5" topLeftCell="E6" activePane="bottomRight" state="frozen"/>
      <selection pane="topRight" activeCell="B1" sqref="B1"/>
      <selection pane="bottomLeft" activeCell="A6" sqref="A6"/>
      <selection pane="bottomRight" activeCell="O10" sqref="O10"/>
    </sheetView>
  </sheetViews>
  <sheetFormatPr defaultRowHeight="14.5" x14ac:dyDescent="0.35"/>
  <cols>
    <col min="1" max="1" width="54.81640625" customWidth="1"/>
    <col min="2" max="2" width="10.54296875" hidden="1" customWidth="1"/>
    <col min="3" max="3" width="10.7265625" hidden="1" customWidth="1"/>
    <col min="4" max="6" width="10.7265625" customWidth="1"/>
    <col min="9" max="9" width="9.26953125" customWidth="1"/>
    <col min="10" max="14" width="11.26953125" bestFit="1" customWidth="1"/>
    <col min="15" max="18" width="8.7265625" bestFit="1" customWidth="1"/>
  </cols>
  <sheetData>
    <row r="1" spans="1:18" ht="43.5" x14ac:dyDescent="0.35">
      <c r="E1" s="207" t="s">
        <v>295</v>
      </c>
    </row>
    <row r="2" spans="1:18" ht="23" x14ac:dyDescent="0.5">
      <c r="A2" s="34" t="s">
        <v>173</v>
      </c>
    </row>
    <row r="3" spans="1:18" ht="23" x14ac:dyDescent="0.5">
      <c r="A3" s="34"/>
    </row>
    <row r="4" spans="1:18" ht="15" thickBot="1" x14ac:dyDescent="0.4">
      <c r="A4" s="57"/>
    </row>
    <row r="5" spans="1:18" ht="30" customHeight="1" thickTop="1" thickBot="1" x14ac:dyDescent="0.4">
      <c r="A5" s="38" t="s">
        <v>174</v>
      </c>
      <c r="B5" s="79" t="s">
        <v>83</v>
      </c>
      <c r="C5" s="80" t="s">
        <v>143</v>
      </c>
      <c r="D5" s="80" t="s">
        <v>144</v>
      </c>
      <c r="E5" s="80" t="s">
        <v>145</v>
      </c>
      <c r="F5" s="80" t="s">
        <v>146</v>
      </c>
      <c r="G5" s="80" t="s">
        <v>241</v>
      </c>
      <c r="H5" s="80" t="s">
        <v>261</v>
      </c>
      <c r="I5" s="80" t="s">
        <v>292</v>
      </c>
      <c r="J5" s="80" t="s">
        <v>293</v>
      </c>
      <c r="K5" s="80" t="s">
        <v>300</v>
      </c>
      <c r="L5" s="80" t="s">
        <v>364</v>
      </c>
      <c r="M5" s="80" t="s">
        <v>366</v>
      </c>
      <c r="N5" s="80" t="s">
        <v>367</v>
      </c>
    </row>
    <row r="6" spans="1:18" ht="30" customHeight="1" thickTop="1" x14ac:dyDescent="0.45">
      <c r="A6" s="41" t="s">
        <v>175</v>
      </c>
      <c r="B6" s="41">
        <v>7927.1477791346506</v>
      </c>
      <c r="C6" s="41">
        <v>9815.091495509123</v>
      </c>
      <c r="D6" s="41">
        <v>10740.566324723506</v>
      </c>
      <c r="E6" s="41">
        <v>9585.1468514312091</v>
      </c>
      <c r="F6" s="41">
        <v>9194.4087462335247</v>
      </c>
      <c r="G6" s="41">
        <v>8535.9675299661885</v>
      </c>
      <c r="H6" s="41">
        <v>6649.5397185585007</v>
      </c>
      <c r="I6" s="41">
        <v>5009.1442270344332</v>
      </c>
      <c r="J6" s="41">
        <v>4798.4469797653237</v>
      </c>
      <c r="K6" s="41">
        <v>5292.6667069978948</v>
      </c>
      <c r="L6" s="41">
        <v>5007.6168624648908</v>
      </c>
      <c r="M6" s="41">
        <v>5039.0263267794562</v>
      </c>
      <c r="N6" s="41">
        <v>7258.0282875933481</v>
      </c>
      <c r="O6" s="203"/>
      <c r="P6" s="203"/>
      <c r="Q6" s="203"/>
      <c r="R6" s="203"/>
    </row>
    <row r="7" spans="1:18" ht="30" customHeight="1" x14ac:dyDescent="0.45">
      <c r="A7" s="41" t="s">
        <v>176</v>
      </c>
      <c r="B7" s="41">
        <v>4971.9216125881421</v>
      </c>
      <c r="C7" s="41">
        <v>6963.3582587743595</v>
      </c>
      <c r="D7" s="41">
        <v>7381.7146846790165</v>
      </c>
      <c r="E7" s="41">
        <v>5585.6068006250734</v>
      </c>
      <c r="F7" s="41">
        <v>5126.8079042788122</v>
      </c>
      <c r="G7" s="41">
        <v>4858.2051390286015</v>
      </c>
      <c r="H7" s="41">
        <v>4615.7537426781892</v>
      </c>
      <c r="I7" s="41">
        <v>3960.7140529355329</v>
      </c>
      <c r="J7" s="41">
        <v>3535.5185721835091</v>
      </c>
      <c r="K7" s="41">
        <v>4006.5819115434151</v>
      </c>
      <c r="L7" s="41">
        <v>3104.5410453750515</v>
      </c>
      <c r="M7" s="41">
        <v>3649.0900258948222</v>
      </c>
      <c r="N7" s="41">
        <v>4380.4870853148986</v>
      </c>
      <c r="O7" s="203"/>
      <c r="P7" s="203"/>
      <c r="Q7" s="203"/>
      <c r="R7" s="203"/>
    </row>
    <row r="8" spans="1:18" ht="30" customHeight="1" x14ac:dyDescent="0.35">
      <c r="A8" s="43" t="s">
        <v>177</v>
      </c>
      <c r="B8" s="43">
        <v>2955.2261665465085</v>
      </c>
      <c r="C8" s="43">
        <v>2851.733236734764</v>
      </c>
      <c r="D8" s="43">
        <v>3358.8516400444887</v>
      </c>
      <c r="E8" s="43">
        <v>3999.5400508061352</v>
      </c>
      <c r="F8" s="43">
        <v>4067.6008419547129</v>
      </c>
      <c r="G8" s="43">
        <v>3677.7623909375875</v>
      </c>
      <c r="H8" s="43">
        <v>2033.7859758803115</v>
      </c>
      <c r="I8" s="43">
        <v>1048.4301740989006</v>
      </c>
      <c r="J8" s="43">
        <v>1262.9284075818143</v>
      </c>
      <c r="K8" s="43">
        <v>1286.0847954544795</v>
      </c>
      <c r="L8" s="43">
        <v>1903.0758170898393</v>
      </c>
      <c r="M8" s="43">
        <v>1389.9363008846344</v>
      </c>
      <c r="N8" s="43">
        <v>2877.5412022784494</v>
      </c>
      <c r="O8" s="203"/>
      <c r="P8" s="203"/>
      <c r="Q8" s="203"/>
      <c r="R8" s="203"/>
    </row>
    <row r="9" spans="1:18" ht="30" customHeight="1" x14ac:dyDescent="0.45">
      <c r="A9" s="41" t="s">
        <v>178</v>
      </c>
      <c r="B9" s="41">
        <v>28593.481938334564</v>
      </c>
      <c r="C9" s="41">
        <v>37564.156891350765</v>
      </c>
      <c r="D9" s="41">
        <v>34507.304146947718</v>
      </c>
      <c r="E9" s="41">
        <v>24835.676193464918</v>
      </c>
      <c r="F9" s="41">
        <v>21569.755711791724</v>
      </c>
      <c r="G9" s="41">
        <v>22007.644591496632</v>
      </c>
      <c r="H9" s="41">
        <v>21892.766084751624</v>
      </c>
      <c r="I9" s="41">
        <v>18801.847203739897</v>
      </c>
      <c r="J9" s="41">
        <v>24576.334875639048</v>
      </c>
      <c r="K9" s="41">
        <v>29062.201702158905</v>
      </c>
      <c r="L9" s="41">
        <v>55526.785245012295</v>
      </c>
      <c r="M9" s="41">
        <v>55060.457017537025</v>
      </c>
      <c r="N9" s="41">
        <v>50789.945423599267</v>
      </c>
      <c r="O9" s="203"/>
      <c r="P9" s="203"/>
      <c r="Q9" s="203"/>
      <c r="R9" s="203"/>
    </row>
    <row r="10" spans="1:18" ht="30" customHeight="1" thickBot="1" x14ac:dyDescent="0.4">
      <c r="A10" s="76" t="s">
        <v>23</v>
      </c>
      <c r="B10" s="77">
        <v>36520.629717469215</v>
      </c>
      <c r="C10" s="81">
        <v>47379.248386859887</v>
      </c>
      <c r="D10" s="81">
        <v>45247.870471671224</v>
      </c>
      <c r="E10" s="81">
        <v>34420.823044896126</v>
      </c>
      <c r="F10" s="81">
        <v>30764.164458025247</v>
      </c>
      <c r="G10" s="81">
        <v>30543.612121462822</v>
      </c>
      <c r="H10" s="81">
        <v>28542.305803310126</v>
      </c>
      <c r="I10" s="81">
        <v>23810.991430774331</v>
      </c>
      <c r="J10" s="81">
        <v>29374.781855404373</v>
      </c>
      <c r="K10" s="81">
        <v>34354.868409156799</v>
      </c>
      <c r="L10" s="81">
        <v>60534.402107477188</v>
      </c>
      <c r="M10" s="81">
        <v>60099.483344316483</v>
      </c>
      <c r="N10" s="81">
        <v>58047.973711192615</v>
      </c>
      <c r="O10" s="203"/>
      <c r="P10" s="203"/>
      <c r="Q10" s="203"/>
      <c r="R10" s="203"/>
    </row>
    <row r="11" spans="1:18" ht="15" thickTop="1" x14ac:dyDescent="0.35">
      <c r="J11" s="203"/>
      <c r="K11" s="203"/>
      <c r="L11" s="203"/>
      <c r="M11" s="203"/>
      <c r="N11" s="203"/>
      <c r="O11" s="203"/>
      <c r="P11" s="203"/>
      <c r="Q11" s="203"/>
      <c r="R11" s="203"/>
    </row>
    <row r="12" spans="1:18" x14ac:dyDescent="0.35">
      <c r="J12" s="203"/>
      <c r="K12" s="203"/>
      <c r="L12" s="203"/>
      <c r="M12" s="203"/>
      <c r="N12" s="203"/>
      <c r="O12" s="203"/>
      <c r="P12" s="203"/>
      <c r="Q12" s="203"/>
      <c r="R12" s="203"/>
    </row>
    <row r="13" spans="1:18" ht="23" x14ac:dyDescent="0.5">
      <c r="A13" s="34" t="s">
        <v>179</v>
      </c>
      <c r="J13" s="203"/>
      <c r="K13" s="203"/>
      <c r="L13" s="203"/>
      <c r="M13" s="203"/>
      <c r="N13" s="203"/>
      <c r="O13" s="203"/>
      <c r="P13" s="203"/>
      <c r="Q13" s="203"/>
      <c r="R13" s="203"/>
    </row>
    <row r="14" spans="1:18" x14ac:dyDescent="0.35">
      <c r="J14" s="203"/>
      <c r="K14" s="203"/>
      <c r="L14" s="203"/>
      <c r="M14" s="203"/>
      <c r="N14" s="203"/>
      <c r="O14" s="203"/>
      <c r="P14" s="203"/>
      <c r="Q14" s="203"/>
      <c r="R14" s="203"/>
    </row>
    <row r="15" spans="1:18" ht="15" thickBot="1" x14ac:dyDescent="0.4">
      <c r="J15" s="203"/>
      <c r="K15" s="203"/>
      <c r="L15" s="203"/>
      <c r="M15" s="203"/>
      <c r="N15" s="203"/>
      <c r="O15" s="203"/>
      <c r="P15" s="203"/>
      <c r="Q15" s="203"/>
      <c r="R15" s="203"/>
    </row>
    <row r="16" spans="1:18" ht="30" customHeight="1" thickTop="1" thickBot="1" x14ac:dyDescent="0.4">
      <c r="A16" s="38" t="s">
        <v>174</v>
      </c>
      <c r="B16" s="79" t="s">
        <v>83</v>
      </c>
      <c r="C16" s="80" t="s">
        <v>143</v>
      </c>
      <c r="D16" s="80" t="s">
        <v>144</v>
      </c>
      <c r="E16" s="80" t="s">
        <v>145</v>
      </c>
      <c r="F16" s="80" t="s">
        <v>146</v>
      </c>
      <c r="G16" s="80" t="s">
        <v>241</v>
      </c>
      <c r="H16" s="80" t="s">
        <v>261</v>
      </c>
      <c r="I16" s="80" t="s">
        <v>292</v>
      </c>
      <c r="J16" s="80" t="s">
        <v>293</v>
      </c>
      <c r="K16" s="80" t="s">
        <v>300</v>
      </c>
      <c r="L16" s="80" t="s">
        <v>364</v>
      </c>
      <c r="M16" s="80" t="s">
        <v>366</v>
      </c>
      <c r="N16" s="80" t="s">
        <v>367</v>
      </c>
      <c r="O16" s="203"/>
      <c r="P16" s="203"/>
      <c r="Q16" s="203"/>
      <c r="R16" s="203"/>
    </row>
    <row r="17" spans="1:18" ht="30" customHeight="1" thickTop="1" x14ac:dyDescent="0.45">
      <c r="A17" s="41" t="s">
        <v>175</v>
      </c>
      <c r="B17" s="41">
        <v>5330.3419793131116</v>
      </c>
      <c r="C17" s="41">
        <v>5219.487993904484</v>
      </c>
      <c r="D17" s="41">
        <v>10740.566324723506</v>
      </c>
      <c r="E17" s="41">
        <v>6552.9654473050996</v>
      </c>
      <c r="F17" s="41">
        <v>6468.2199328877159</v>
      </c>
      <c r="G17" s="41">
        <v>6893.8129390485046</v>
      </c>
      <c r="H17" s="41">
        <v>5076.5779324389896</v>
      </c>
      <c r="I17" s="41">
        <v>3930.108274677395</v>
      </c>
      <c r="J17" s="41">
        <v>3240.4469613873407</v>
      </c>
      <c r="K17" s="41">
        <v>3165.3572550235167</v>
      </c>
      <c r="L17" s="41">
        <v>2845.2040140061918</v>
      </c>
      <c r="M17" s="41">
        <v>2711.6183619553649</v>
      </c>
      <c r="N17" s="41">
        <v>3636.1425671777183</v>
      </c>
      <c r="O17" s="203"/>
      <c r="P17" s="203"/>
      <c r="Q17" s="203"/>
      <c r="R17" s="203"/>
    </row>
    <row r="18" spans="1:18" ht="30" customHeight="1" x14ac:dyDescent="0.45">
      <c r="A18" s="41" t="s">
        <v>176</v>
      </c>
      <c r="B18" s="41">
        <v>2719.952709015683</v>
      </c>
      <c r="C18" s="41">
        <v>2809.0783685294136</v>
      </c>
      <c r="D18" s="41">
        <v>7381.7146846790165</v>
      </c>
      <c r="E18" s="41">
        <v>2856.9597088601045</v>
      </c>
      <c r="F18" s="41">
        <v>2877.5639077001424</v>
      </c>
      <c r="G18" s="41">
        <v>3940.7494444381218</v>
      </c>
      <c r="H18" s="41">
        <v>3519.0982716167318</v>
      </c>
      <c r="I18" s="41">
        <v>3094.0444025450242</v>
      </c>
      <c r="J18" s="41">
        <v>2372.5220427276827</v>
      </c>
      <c r="K18" s="41">
        <v>2399.2611857064885</v>
      </c>
      <c r="L18" s="41">
        <v>1765.4683426930299</v>
      </c>
      <c r="M18" s="41">
        <v>1962.2167090185765</v>
      </c>
      <c r="N18" s="41">
        <v>2267.7312456765594</v>
      </c>
      <c r="O18" s="203"/>
      <c r="P18" s="203"/>
      <c r="Q18" s="203"/>
      <c r="R18" s="203"/>
    </row>
    <row r="19" spans="1:18" ht="30" customHeight="1" x14ac:dyDescent="0.35">
      <c r="A19" s="43" t="s">
        <v>177</v>
      </c>
      <c r="B19" s="43">
        <v>2610.3892702974285</v>
      </c>
      <c r="C19" s="43">
        <v>2410.4096253750708</v>
      </c>
      <c r="D19" s="43">
        <v>3358.8516400444887</v>
      </c>
      <c r="E19" s="43">
        <v>3696.0057384449951</v>
      </c>
      <c r="F19" s="43">
        <v>3590.656025187574</v>
      </c>
      <c r="G19" s="43">
        <v>2953.0634946103828</v>
      </c>
      <c r="H19" s="43">
        <v>1557.4796608222573</v>
      </c>
      <c r="I19" s="43">
        <v>836.06387213237065</v>
      </c>
      <c r="J19" s="43">
        <v>867.92491865965803</v>
      </c>
      <c r="K19" s="43">
        <v>766.09606931702831</v>
      </c>
      <c r="L19" s="43">
        <v>1079.7356713131619</v>
      </c>
      <c r="M19" s="43">
        <v>749.40165293678842</v>
      </c>
      <c r="N19" s="43">
        <v>1368.4113215011589</v>
      </c>
      <c r="O19" s="203"/>
      <c r="P19" s="203"/>
      <c r="Q19" s="203"/>
      <c r="R19" s="203"/>
    </row>
    <row r="20" spans="1:18" ht="30" customHeight="1" x14ac:dyDescent="0.45">
      <c r="A20" s="41" t="s">
        <v>178</v>
      </c>
      <c r="B20" s="41">
        <v>33486.07097907045</v>
      </c>
      <c r="C20" s="41">
        <v>42448.03788309441</v>
      </c>
      <c r="D20" s="41">
        <v>34507.304146947718</v>
      </c>
      <c r="E20" s="41">
        <v>26151.564268344686</v>
      </c>
      <c r="F20" s="41">
        <v>21748.165737463154</v>
      </c>
      <c r="G20" s="41">
        <v>19637.345507904192</v>
      </c>
      <c r="H20" s="41">
        <v>18927.815592990082</v>
      </c>
      <c r="I20" s="41">
        <v>15832.261600247026</v>
      </c>
      <c r="J20" s="41">
        <v>20069.907082930858</v>
      </c>
      <c r="K20" s="41">
        <v>22457.127460438212</v>
      </c>
      <c r="L20" s="41">
        <v>40960.661848124924</v>
      </c>
      <c r="M20" s="41">
        <v>38476.543221766275</v>
      </c>
      <c r="N20" s="41">
        <v>34115.318844536836</v>
      </c>
      <c r="O20" s="203"/>
      <c r="P20" s="203"/>
      <c r="Q20" s="203"/>
      <c r="R20" s="203"/>
    </row>
    <row r="21" spans="1:18" ht="30" customHeight="1" thickBot="1" x14ac:dyDescent="0.4">
      <c r="A21" s="76" t="s">
        <v>23</v>
      </c>
      <c r="B21" s="77">
        <v>38816.41295838356</v>
      </c>
      <c r="C21" s="81">
        <v>47667.525876998894</v>
      </c>
      <c r="D21" s="81">
        <v>45247.870471671224</v>
      </c>
      <c r="E21" s="81">
        <v>32704.529715649784</v>
      </c>
      <c r="F21" s="81">
        <v>28216.385670350868</v>
      </c>
      <c r="G21" s="81">
        <v>26531.158446952697</v>
      </c>
      <c r="H21" s="81">
        <v>24004.39352542907</v>
      </c>
      <c r="I21" s="81">
        <v>19762.369874924421</v>
      </c>
      <c r="J21" s="81">
        <v>23310.354044318199</v>
      </c>
      <c r="K21" s="81">
        <v>25622.484715461731</v>
      </c>
      <c r="L21" s="81">
        <v>43805.865862131119</v>
      </c>
      <c r="M21" s="81">
        <v>41188.161583721638</v>
      </c>
      <c r="N21" s="81">
        <v>37751.461411714554</v>
      </c>
      <c r="O21" s="203"/>
      <c r="P21" s="203"/>
      <c r="Q21" s="203"/>
      <c r="R21" s="203"/>
    </row>
    <row r="22" spans="1:18" ht="15" thickTop="1" x14ac:dyDescent="0.35"/>
  </sheetData>
  <phoneticPr fontId="26" type="noConversion"/>
  <hyperlinks>
    <hyperlink ref="E1" location="'Table of Content'!A1" display="Back to Table of Content" xr:uid="{00000000-0004-0000-0F00-000000000000}"/>
  </hyperlinks>
  <pageMargins left="0.7" right="0.7" top="0.75" bottom="0.75" header="0.3" footer="0.3"/>
  <ignoredErrors>
    <ignoredError sqref="B5:I5 B16:J16 J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X36"/>
  <sheetViews>
    <sheetView zoomScale="80" zoomScaleNormal="80" workbookViewId="0">
      <pane xSplit="1" ySplit="4" topLeftCell="I27" activePane="bottomRight" state="frozen"/>
      <selection pane="topRight" activeCell="B1" sqref="B1"/>
      <selection pane="bottomLeft" activeCell="A5" sqref="A5"/>
      <selection pane="bottomRight" activeCell="Q38" sqref="Q38"/>
    </sheetView>
  </sheetViews>
  <sheetFormatPr defaultRowHeight="14.5" x14ac:dyDescent="0.35"/>
  <cols>
    <col min="1" max="1" width="54.81640625" customWidth="1"/>
    <col min="2" max="2" width="12.54296875" style="82" hidden="1" customWidth="1"/>
    <col min="3" max="3" width="12.26953125" style="82" hidden="1" customWidth="1"/>
    <col min="4" max="4" width="12.26953125" style="82" customWidth="1"/>
    <col min="5" max="6" width="12.26953125" customWidth="1"/>
    <col min="7" max="10" width="12.26953125" bestFit="1" customWidth="1"/>
    <col min="11" max="14" width="11.54296875" customWidth="1"/>
  </cols>
  <sheetData>
    <row r="1" spans="1:18" ht="29" x14ac:dyDescent="0.35">
      <c r="E1" s="207" t="s">
        <v>295</v>
      </c>
    </row>
    <row r="2" spans="1:18" ht="23" x14ac:dyDescent="0.5">
      <c r="A2" s="70" t="s">
        <v>180</v>
      </c>
    </row>
    <row r="3" spans="1:18" ht="15" thickBot="1" x14ac:dyDescent="0.4">
      <c r="A3" s="72"/>
    </row>
    <row r="4" spans="1:18" ht="30" customHeight="1" thickTop="1" thickBot="1" x14ac:dyDescent="0.4">
      <c r="A4" s="38" t="s">
        <v>27</v>
      </c>
      <c r="B4" s="39" t="s">
        <v>83</v>
      </c>
      <c r="C4" s="83" t="s">
        <v>143</v>
      </c>
      <c r="D4" s="83" t="s">
        <v>144</v>
      </c>
      <c r="E4" s="83" t="s">
        <v>145</v>
      </c>
      <c r="F4" s="83" t="s">
        <v>146</v>
      </c>
      <c r="G4" s="83" t="s">
        <v>241</v>
      </c>
      <c r="H4" s="83" t="s">
        <v>261</v>
      </c>
      <c r="I4" s="83" t="s">
        <v>292</v>
      </c>
      <c r="J4" s="83" t="s">
        <v>293</v>
      </c>
      <c r="K4" s="83" t="s">
        <v>300</v>
      </c>
      <c r="L4" s="83" t="s">
        <v>364</v>
      </c>
      <c r="M4" s="83" t="s">
        <v>366</v>
      </c>
      <c r="N4" s="83" t="s">
        <v>367</v>
      </c>
    </row>
    <row r="5" spans="1:18" ht="30" customHeight="1" thickTop="1" x14ac:dyDescent="0.45">
      <c r="A5" s="41" t="s">
        <v>102</v>
      </c>
      <c r="B5" s="42">
        <v>8744.2872009277344</v>
      </c>
      <c r="C5" s="42">
        <v>9584.4013824462891</v>
      </c>
      <c r="D5" s="42">
        <v>9883.1507568359375</v>
      </c>
      <c r="E5" s="42">
        <v>10541.386737823486</v>
      </c>
      <c r="F5" s="42">
        <v>10448.96940612793</v>
      </c>
      <c r="G5" s="42">
        <v>10872.197967529297</v>
      </c>
      <c r="H5" s="42">
        <v>11249.362945556641</v>
      </c>
      <c r="I5" s="42">
        <v>11781.903198242188</v>
      </c>
      <c r="J5" s="42">
        <v>12006.990661621094</v>
      </c>
      <c r="K5" s="42">
        <v>13010.759155273438</v>
      </c>
      <c r="L5" s="42">
        <v>14378.487548828125</v>
      </c>
      <c r="M5" s="42">
        <v>14667.417846679688</v>
      </c>
      <c r="N5" s="42">
        <v>14666.875732421875</v>
      </c>
      <c r="O5" s="205"/>
      <c r="P5" s="205"/>
      <c r="Q5" s="205"/>
      <c r="R5" s="205"/>
    </row>
    <row r="6" spans="1:18" ht="30" customHeight="1" x14ac:dyDescent="0.45">
      <c r="A6" s="41" t="s">
        <v>103</v>
      </c>
      <c r="B6" s="42">
        <v>3676.938232421875</v>
      </c>
      <c r="C6" s="42">
        <v>3930.18359375</v>
      </c>
      <c r="D6" s="42">
        <v>4770.79248046875</v>
      </c>
      <c r="E6" s="42">
        <v>5633.0263671875</v>
      </c>
      <c r="F6" s="42">
        <v>6373.021484375</v>
      </c>
      <c r="G6" s="42">
        <v>7761.3603515625</v>
      </c>
      <c r="H6" s="42">
        <v>8710.80078125</v>
      </c>
      <c r="I6" s="42">
        <v>9506.4638671875</v>
      </c>
      <c r="J6" s="42">
        <v>13402.3759765625</v>
      </c>
      <c r="K6" s="42">
        <v>14728.7705078125</v>
      </c>
      <c r="L6" s="42">
        <v>17117.9453125</v>
      </c>
      <c r="M6" s="42">
        <v>17700.1875</v>
      </c>
      <c r="N6" s="42">
        <v>17775.310546875</v>
      </c>
      <c r="O6" s="205"/>
      <c r="P6" s="205"/>
      <c r="Q6" s="205"/>
      <c r="R6" s="205"/>
    </row>
    <row r="7" spans="1:18" ht="30" customHeight="1" x14ac:dyDescent="0.35">
      <c r="A7" s="43" t="s">
        <v>30</v>
      </c>
      <c r="B7" s="44">
        <v>50268.8681640625</v>
      </c>
      <c r="C7" s="44">
        <v>63922.0732421875</v>
      </c>
      <c r="D7" s="44">
        <v>73396.7880859375</v>
      </c>
      <c r="E7" s="44">
        <v>77348.9892578125</v>
      </c>
      <c r="F7" s="44">
        <v>75833.8974609375</v>
      </c>
      <c r="G7" s="44">
        <v>76680.140625</v>
      </c>
      <c r="H7" s="44">
        <v>76838.966796875</v>
      </c>
      <c r="I7" s="44">
        <v>77936.13671875</v>
      </c>
      <c r="J7" s="44">
        <v>86036.1025390625</v>
      </c>
      <c r="K7" s="44">
        <v>95158.6875</v>
      </c>
      <c r="L7" s="44">
        <v>128715.86328125</v>
      </c>
      <c r="M7" s="44">
        <v>156872.37890625</v>
      </c>
      <c r="N7" s="44">
        <v>173096.390625</v>
      </c>
      <c r="O7" s="205"/>
      <c r="P7" s="205"/>
      <c r="Q7" s="205"/>
      <c r="R7" s="205"/>
    </row>
    <row r="8" spans="1:18" ht="30" customHeight="1" x14ac:dyDescent="0.45">
      <c r="A8" s="41" t="s">
        <v>34</v>
      </c>
      <c r="B8" s="45">
        <v>20778.494140625</v>
      </c>
      <c r="C8" s="45">
        <v>23258.73583984375</v>
      </c>
      <c r="D8" s="45">
        <v>24446.4814453125</v>
      </c>
      <c r="E8" s="45">
        <v>25676.296875</v>
      </c>
      <c r="F8" s="45">
        <v>27108.21875</v>
      </c>
      <c r="G8" s="45">
        <v>28463.31396484375</v>
      </c>
      <c r="H8" s="45">
        <v>30121.1865234375</v>
      </c>
      <c r="I8" s="45">
        <v>30102.436767578125</v>
      </c>
      <c r="J8" s="45">
        <v>36768.599609375</v>
      </c>
      <c r="K8" s="45">
        <v>40761.44775390625</v>
      </c>
      <c r="L8" s="45">
        <v>44096.8408203125</v>
      </c>
      <c r="M8" s="45">
        <v>46989.5830078125</v>
      </c>
      <c r="N8" s="45">
        <v>47949.0068359375</v>
      </c>
      <c r="O8" s="205"/>
      <c r="P8" s="205"/>
      <c r="Q8" s="205"/>
      <c r="R8" s="205"/>
    </row>
    <row r="9" spans="1:18" ht="30" customHeight="1" x14ac:dyDescent="0.45">
      <c r="A9" s="41" t="s">
        <v>37</v>
      </c>
      <c r="B9" s="45">
        <v>14475.356475830078</v>
      </c>
      <c r="C9" s="45">
        <v>14914.520475387573</v>
      </c>
      <c r="D9" s="45">
        <v>14137.110702514648</v>
      </c>
      <c r="E9" s="45">
        <v>15473.972900390625</v>
      </c>
      <c r="F9" s="45">
        <v>17287.42041015625</v>
      </c>
      <c r="G9" s="45">
        <v>18323.239074707031</v>
      </c>
      <c r="H9" s="45">
        <v>20510.837097167969</v>
      </c>
      <c r="I9" s="45">
        <v>19564.251708984375</v>
      </c>
      <c r="J9" s="45">
        <v>22862.820190429688</v>
      </c>
      <c r="K9" s="45">
        <v>26971.551147460938</v>
      </c>
      <c r="L9" s="45">
        <v>28635.254272460938</v>
      </c>
      <c r="M9" s="45">
        <v>30166.51123046875</v>
      </c>
      <c r="N9" s="45">
        <v>32798.122802734375</v>
      </c>
      <c r="O9" s="205"/>
      <c r="P9" s="205"/>
      <c r="Q9" s="205"/>
      <c r="R9" s="205"/>
    </row>
    <row r="10" spans="1:18" ht="30" customHeight="1" x14ac:dyDescent="0.35">
      <c r="A10" s="46" t="s">
        <v>38</v>
      </c>
      <c r="B10" s="47">
        <v>3081.9119873046875</v>
      </c>
      <c r="C10" s="44">
        <v>2980.9239501953125</v>
      </c>
      <c r="D10" s="44">
        <v>2653.5897216796875</v>
      </c>
      <c r="E10" s="44">
        <v>2347.7646484375</v>
      </c>
      <c r="F10" s="44">
        <v>2242.91162109375</v>
      </c>
      <c r="G10" s="44">
        <v>2156.1917724609375</v>
      </c>
      <c r="H10" s="44">
        <v>2123.2381286621094</v>
      </c>
      <c r="I10" s="44">
        <v>1960.3531951904297</v>
      </c>
      <c r="J10" s="44">
        <v>2003.4525146484375</v>
      </c>
      <c r="K10" s="44">
        <v>2062.834077835083</v>
      </c>
      <c r="L10" s="44">
        <v>2022.237419128418</v>
      </c>
      <c r="M10" s="44">
        <v>1925.1274719238281</v>
      </c>
      <c r="N10" s="44">
        <v>1679.2236328125</v>
      </c>
      <c r="O10" s="205"/>
      <c r="P10" s="205"/>
      <c r="Q10" s="205"/>
      <c r="R10" s="205"/>
    </row>
    <row r="11" spans="1:18" ht="30" customHeight="1" x14ac:dyDescent="0.45">
      <c r="A11" s="41" t="s">
        <v>161</v>
      </c>
      <c r="B11" s="45">
        <v>8970.326171875</v>
      </c>
      <c r="C11" s="45">
        <v>9805.291259765625</v>
      </c>
      <c r="D11" s="45">
        <v>10327.672119140625</v>
      </c>
      <c r="E11" s="45">
        <v>10293.019409179688</v>
      </c>
      <c r="F11" s="45">
        <v>10805.688110351563</v>
      </c>
      <c r="G11" s="45">
        <v>10838.752319335938</v>
      </c>
      <c r="H11" s="45">
        <v>11373.945007324219</v>
      </c>
      <c r="I11" s="45">
        <v>11120.830017089844</v>
      </c>
      <c r="J11" s="45">
        <v>11989.297302246094</v>
      </c>
      <c r="K11" s="45">
        <v>12833.606872558594</v>
      </c>
      <c r="L11" s="45">
        <v>13377.196472167969</v>
      </c>
      <c r="M11" s="45">
        <v>14245.464935302734</v>
      </c>
      <c r="N11" s="45">
        <v>14676.095489501953</v>
      </c>
      <c r="O11" s="205"/>
      <c r="P11" s="205"/>
      <c r="Q11" s="205"/>
      <c r="R11" s="205"/>
    </row>
    <row r="12" spans="1:18" ht="30" customHeight="1" x14ac:dyDescent="0.45">
      <c r="A12" s="41" t="s">
        <v>42</v>
      </c>
      <c r="B12" s="45">
        <v>23444.506591796875</v>
      </c>
      <c r="C12" s="45">
        <v>28584.356689453125</v>
      </c>
      <c r="D12" s="45">
        <v>30716.03271484375</v>
      </c>
      <c r="E12" s="45">
        <v>35829.14404296875</v>
      </c>
      <c r="F12" s="45">
        <v>38131.159423828125</v>
      </c>
      <c r="G12" s="45">
        <v>43570.201416015625</v>
      </c>
      <c r="H12" s="45">
        <v>44069.492431640625</v>
      </c>
      <c r="I12" s="45">
        <v>41480.107055664063</v>
      </c>
      <c r="J12" s="45">
        <v>46574.403442382813</v>
      </c>
      <c r="K12" s="45">
        <v>51168.174682617188</v>
      </c>
      <c r="L12" s="45">
        <v>50999.062469482422</v>
      </c>
      <c r="M12" s="45">
        <v>52617.953735351563</v>
      </c>
      <c r="N12" s="45">
        <v>52039.424072265625</v>
      </c>
      <c r="O12" s="205"/>
      <c r="P12" s="205"/>
      <c r="Q12" s="205"/>
      <c r="R12" s="205"/>
    </row>
    <row r="13" spans="1:18" ht="30" customHeight="1" x14ac:dyDescent="0.35">
      <c r="A13" s="43" t="s">
        <v>162</v>
      </c>
      <c r="B13" s="44">
        <v>43024.20556640625</v>
      </c>
      <c r="C13" s="44">
        <v>47406.683013916016</v>
      </c>
      <c r="D13" s="44">
        <v>49621.573669433594</v>
      </c>
      <c r="E13" s="44">
        <v>51903.399475097656</v>
      </c>
      <c r="F13" s="44">
        <v>55817.586303710938</v>
      </c>
      <c r="G13" s="44">
        <v>59385.313842773438</v>
      </c>
      <c r="H13" s="44">
        <v>64455.877563476563</v>
      </c>
      <c r="I13" s="44">
        <v>67452.75634765625</v>
      </c>
      <c r="J13" s="44">
        <v>76534.367919921875</v>
      </c>
      <c r="K13" s="44">
        <v>85171.34375</v>
      </c>
      <c r="L13" s="44">
        <v>92516.2275390625</v>
      </c>
      <c r="M13" s="44">
        <v>99189.66162109375</v>
      </c>
      <c r="N13" s="44">
        <v>101916.45361328125</v>
      </c>
      <c r="O13" s="205"/>
      <c r="P13" s="205"/>
      <c r="Q13" s="205"/>
      <c r="R13" s="205"/>
    </row>
    <row r="14" spans="1:18" ht="30" customHeight="1" x14ac:dyDescent="0.45">
      <c r="A14" s="41" t="s">
        <v>163</v>
      </c>
      <c r="B14" s="45">
        <v>1200.2540893554688</v>
      </c>
      <c r="C14" s="45">
        <v>1313.9889221191406</v>
      </c>
      <c r="D14" s="45">
        <v>1347.1408996582031</v>
      </c>
      <c r="E14" s="45">
        <v>1461.3448486328125</v>
      </c>
      <c r="F14" s="45">
        <v>1594.363037109375</v>
      </c>
      <c r="G14" s="45">
        <v>1765.1503601074219</v>
      </c>
      <c r="H14" s="45">
        <v>1928.5953063964844</v>
      </c>
      <c r="I14" s="45">
        <v>2017.0269165039063</v>
      </c>
      <c r="J14" s="45">
        <v>2402.2166748046875</v>
      </c>
      <c r="K14" s="45">
        <v>2803.9700317382813</v>
      </c>
      <c r="L14" s="45">
        <v>3210.4494018554688</v>
      </c>
      <c r="M14" s="45">
        <v>3627.7957763671875</v>
      </c>
      <c r="N14" s="45">
        <v>4005.7344970703125</v>
      </c>
      <c r="O14" s="205"/>
      <c r="P14" s="205"/>
      <c r="Q14" s="205"/>
      <c r="R14" s="205"/>
    </row>
    <row r="15" spans="1:18" ht="30" customHeight="1" x14ac:dyDescent="0.45">
      <c r="A15" s="41" t="s">
        <v>164</v>
      </c>
      <c r="B15" s="45">
        <v>44901.401611328125</v>
      </c>
      <c r="C15" s="45">
        <v>51769.080810546875</v>
      </c>
      <c r="D15" s="45">
        <v>55289.497802734375</v>
      </c>
      <c r="E15" s="45">
        <v>62155.6533203125</v>
      </c>
      <c r="F15" s="45">
        <v>70365.953125</v>
      </c>
      <c r="G15" s="45">
        <v>77833.8720703125</v>
      </c>
      <c r="H15" s="45">
        <v>84801.563232421875</v>
      </c>
      <c r="I15" s="45">
        <v>84610.524780273438</v>
      </c>
      <c r="J15" s="45">
        <v>100100.99133300781</v>
      </c>
      <c r="K15" s="45">
        <v>115464.06628417969</v>
      </c>
      <c r="L15" s="45">
        <v>121662.11352539063</v>
      </c>
      <c r="M15" s="45">
        <v>128905.42272949219</v>
      </c>
      <c r="N15" s="45">
        <v>134049.404296875</v>
      </c>
      <c r="O15" s="205"/>
      <c r="P15" s="205"/>
      <c r="Q15" s="205"/>
      <c r="R15" s="205"/>
    </row>
    <row r="16" spans="1:18" ht="30" customHeight="1" thickBot="1" x14ac:dyDescent="0.4">
      <c r="A16" s="76" t="s">
        <v>23</v>
      </c>
      <c r="B16" s="77">
        <v>222566.55023193359</v>
      </c>
      <c r="C16" s="84">
        <v>257470.23917961121</v>
      </c>
      <c r="D16" s="84">
        <v>276589.83039855957</v>
      </c>
      <c r="E16" s="84">
        <v>298663.99788284302</v>
      </c>
      <c r="F16" s="84">
        <v>316009.18913269043</v>
      </c>
      <c r="G16" s="84">
        <v>337649.73376464844</v>
      </c>
      <c r="H16" s="84">
        <v>356183.86581420898</v>
      </c>
      <c r="I16" s="84">
        <v>357532.79057312012</v>
      </c>
      <c r="J16" s="84">
        <v>410681.6181640625</v>
      </c>
      <c r="K16" s="84">
        <v>460135.21176338196</v>
      </c>
      <c r="L16" s="84">
        <v>516731.67806243896</v>
      </c>
      <c r="M16" s="84">
        <v>566907.50476074219</v>
      </c>
      <c r="N16" s="84">
        <v>594652.04214477539</v>
      </c>
      <c r="O16" s="205"/>
      <c r="P16" s="205"/>
      <c r="Q16" s="205"/>
      <c r="R16" s="205"/>
    </row>
    <row r="17" spans="1:24" ht="15" thickTop="1" x14ac:dyDescent="0.35">
      <c r="K17" s="205"/>
      <c r="L17" s="205"/>
      <c r="M17" s="205"/>
      <c r="N17" s="205"/>
      <c r="O17" s="205"/>
      <c r="P17" s="205"/>
      <c r="Q17" s="205"/>
    </row>
    <row r="18" spans="1:24" x14ac:dyDescent="0.35">
      <c r="K18" s="205"/>
      <c r="L18" s="205"/>
      <c r="M18" s="205"/>
      <c r="N18" s="205"/>
      <c r="O18" s="205"/>
      <c r="P18" s="205"/>
      <c r="Q18" s="205"/>
    </row>
    <row r="19" spans="1:24" x14ac:dyDescent="0.35">
      <c r="K19" s="205"/>
      <c r="L19" s="205"/>
      <c r="M19" s="205"/>
      <c r="N19" s="205"/>
      <c r="O19" s="205"/>
      <c r="P19" s="205"/>
      <c r="Q19" s="205"/>
    </row>
    <row r="20" spans="1:24" x14ac:dyDescent="0.35">
      <c r="I20" s="205"/>
      <c r="J20" s="205"/>
      <c r="K20" s="205"/>
      <c r="L20" s="205"/>
      <c r="M20" s="205"/>
      <c r="N20" s="205"/>
      <c r="O20" s="205"/>
      <c r="P20" s="205"/>
      <c r="Q20" s="205"/>
    </row>
    <row r="21" spans="1:24" ht="23" x14ac:dyDescent="0.5">
      <c r="A21" s="70" t="s">
        <v>181</v>
      </c>
      <c r="I21" s="205"/>
      <c r="J21" s="205"/>
      <c r="K21" s="205"/>
      <c r="L21" s="205"/>
      <c r="M21" s="205"/>
      <c r="N21" s="205"/>
      <c r="O21" s="205"/>
      <c r="P21" s="205"/>
      <c r="Q21" s="205"/>
    </row>
    <row r="22" spans="1:24" ht="15" thickBot="1" x14ac:dyDescent="0.4"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</row>
    <row r="23" spans="1:24" ht="30" customHeight="1" thickTop="1" thickBot="1" x14ac:dyDescent="0.4">
      <c r="A23" s="38" t="s">
        <v>27</v>
      </c>
      <c r="B23" s="39" t="s">
        <v>83</v>
      </c>
      <c r="C23" s="40" t="s">
        <v>143</v>
      </c>
      <c r="D23" s="40" t="s">
        <v>144</v>
      </c>
      <c r="E23" s="40" t="s">
        <v>145</v>
      </c>
      <c r="F23" s="40" t="s">
        <v>146</v>
      </c>
      <c r="G23" s="40" t="s">
        <v>241</v>
      </c>
      <c r="H23" s="40" t="s">
        <v>261</v>
      </c>
      <c r="I23" s="40" t="s">
        <v>292</v>
      </c>
      <c r="J23" s="40" t="s">
        <v>293</v>
      </c>
      <c r="K23" s="40" t="s">
        <v>300</v>
      </c>
      <c r="L23" s="40" t="s">
        <v>364</v>
      </c>
      <c r="M23" s="40" t="s">
        <v>366</v>
      </c>
      <c r="N23" s="40" t="s">
        <v>367</v>
      </c>
      <c r="O23" s="205"/>
      <c r="P23" s="205"/>
      <c r="Q23" s="205"/>
      <c r="R23" s="205"/>
      <c r="S23" s="205"/>
      <c r="T23" s="205"/>
      <c r="U23" s="205"/>
      <c r="V23" s="205"/>
      <c r="W23" s="205"/>
      <c r="X23" s="205"/>
    </row>
    <row r="24" spans="1:24" ht="30" customHeight="1" thickTop="1" x14ac:dyDescent="0.45">
      <c r="A24" s="41" t="s">
        <v>102</v>
      </c>
      <c r="B24" s="42">
        <v>10008.28955078125</v>
      </c>
      <c r="C24" s="42">
        <v>9944.0654907226563</v>
      </c>
      <c r="D24" s="42">
        <v>9883.1507568359375</v>
      </c>
      <c r="E24" s="42">
        <v>9765.9811134338379</v>
      </c>
      <c r="F24" s="42">
        <v>9665.4822082519531</v>
      </c>
      <c r="G24" s="42">
        <v>9554.0566711425781</v>
      </c>
      <c r="H24" s="42">
        <v>9443.3747253417969</v>
      </c>
      <c r="I24" s="42">
        <v>9344.5700073242188</v>
      </c>
      <c r="J24" s="42">
        <v>9254.8697509765625</v>
      </c>
      <c r="K24" s="42">
        <v>9117.319091796875</v>
      </c>
      <c r="L24" s="42">
        <v>8928.0370483398438</v>
      </c>
      <c r="M24" s="42">
        <v>8753.7833251953125</v>
      </c>
      <c r="N24" s="42">
        <v>8623.3513793945313</v>
      </c>
      <c r="O24" s="205"/>
      <c r="P24" s="205"/>
      <c r="Q24" s="205"/>
      <c r="R24" s="205"/>
      <c r="S24" s="205"/>
      <c r="T24" s="205"/>
      <c r="U24" s="205"/>
      <c r="V24" s="205"/>
      <c r="W24" s="205"/>
      <c r="X24" s="205"/>
    </row>
    <row r="25" spans="1:24" ht="30" customHeight="1" x14ac:dyDescent="0.45">
      <c r="A25" s="41" t="s">
        <v>103</v>
      </c>
      <c r="B25" s="42">
        <v>3827.71240234375</v>
      </c>
      <c r="C25" s="42">
        <v>4075.95751953125</v>
      </c>
      <c r="D25" s="42">
        <v>4770.79248046875</v>
      </c>
      <c r="E25" s="42">
        <v>5259</v>
      </c>
      <c r="F25" s="42">
        <v>5948.90673828125</v>
      </c>
      <c r="G25" s="42">
        <v>6891.7646484375</v>
      </c>
      <c r="H25" s="42">
        <v>7421.427734375</v>
      </c>
      <c r="I25" s="42">
        <v>7830.13330078125</v>
      </c>
      <c r="J25" s="42">
        <v>10471.91796875</v>
      </c>
      <c r="K25" s="42">
        <v>10475.392578125</v>
      </c>
      <c r="L25" s="42">
        <v>10968.943359375</v>
      </c>
      <c r="M25" s="42">
        <v>11036.189453125</v>
      </c>
      <c r="N25" s="42">
        <v>11020.8642578125</v>
      </c>
      <c r="O25" s="205"/>
      <c r="P25" s="205"/>
      <c r="Q25" s="205"/>
      <c r="R25" s="205"/>
      <c r="S25" s="205"/>
      <c r="T25" s="205"/>
      <c r="U25" s="205"/>
      <c r="V25" s="205"/>
      <c r="W25" s="205"/>
      <c r="X25" s="205"/>
    </row>
    <row r="26" spans="1:24" ht="30" customHeight="1" x14ac:dyDescent="0.35">
      <c r="A26" s="43" t="s">
        <v>30</v>
      </c>
      <c r="B26" s="44">
        <v>54859.7607421875</v>
      </c>
      <c r="C26" s="44">
        <v>65037.35546875</v>
      </c>
      <c r="D26" s="44">
        <v>73396.7880859375</v>
      </c>
      <c r="E26" s="44">
        <v>74575.4091796875</v>
      </c>
      <c r="F26" s="44">
        <v>72787.482421875</v>
      </c>
      <c r="G26" s="44">
        <v>71101.982421875</v>
      </c>
      <c r="H26" s="44">
        <v>69559.380859375</v>
      </c>
      <c r="I26" s="44">
        <v>69428.6337890625</v>
      </c>
      <c r="J26" s="44">
        <v>72221.4033203125</v>
      </c>
      <c r="K26" s="44">
        <v>74719.2998046875</v>
      </c>
      <c r="L26" s="44">
        <v>95169.720703125</v>
      </c>
      <c r="M26" s="44">
        <v>112457.23828125</v>
      </c>
      <c r="N26" s="44">
        <v>122353.708984375</v>
      </c>
      <c r="O26" s="205"/>
      <c r="P26" s="205"/>
      <c r="Q26" s="205"/>
      <c r="R26" s="205"/>
      <c r="S26" s="205"/>
      <c r="T26" s="205"/>
      <c r="U26" s="205"/>
      <c r="V26" s="205"/>
      <c r="W26" s="205"/>
      <c r="X26" s="205"/>
    </row>
    <row r="27" spans="1:24" ht="30" customHeight="1" x14ac:dyDescent="0.45">
      <c r="A27" s="41" t="s">
        <v>34</v>
      </c>
      <c r="B27" s="45">
        <v>22470.61669921875</v>
      </c>
      <c r="C27" s="45">
        <v>23472.48291015625</v>
      </c>
      <c r="D27" s="45">
        <v>24446.4833984375</v>
      </c>
      <c r="E27" s="45">
        <v>25252.064453125</v>
      </c>
      <c r="F27" s="45">
        <v>25940.59765625</v>
      </c>
      <c r="G27" s="45">
        <v>26435.62451171875</v>
      </c>
      <c r="H27" s="45">
        <v>26687.69775390625</v>
      </c>
      <c r="I27" s="45">
        <v>26638.37646484375</v>
      </c>
      <c r="J27" s="45">
        <v>30273.958984375</v>
      </c>
      <c r="K27" s="45">
        <v>30685.78515625</v>
      </c>
      <c r="L27" s="45">
        <v>30855.81494140625</v>
      </c>
      <c r="M27" s="45">
        <v>30884.0546875</v>
      </c>
      <c r="N27" s="45">
        <v>30899.93359375</v>
      </c>
      <c r="O27" s="205"/>
      <c r="P27" s="205"/>
      <c r="Q27" s="205"/>
      <c r="R27" s="205"/>
      <c r="S27" s="205"/>
      <c r="T27" s="205"/>
      <c r="U27" s="205"/>
      <c r="V27" s="205"/>
      <c r="W27" s="205"/>
      <c r="X27" s="205"/>
    </row>
    <row r="28" spans="1:24" ht="30" customHeight="1" x14ac:dyDescent="0.45">
      <c r="A28" s="41" t="s">
        <v>37</v>
      </c>
      <c r="B28" s="45">
        <v>14398.493698120117</v>
      </c>
      <c r="C28" s="45">
        <v>14359.921041488647</v>
      </c>
      <c r="D28" s="45">
        <v>14137.110702514648</v>
      </c>
      <c r="E28" s="45">
        <v>14582.451293945313</v>
      </c>
      <c r="F28" s="45">
        <v>14840.259216308594</v>
      </c>
      <c r="G28" s="45">
        <v>14804.030151367188</v>
      </c>
      <c r="H28" s="45">
        <v>15275.968566894531</v>
      </c>
      <c r="I28" s="45">
        <v>15074.027465820313</v>
      </c>
      <c r="J28" s="45">
        <v>15064.9560546875</v>
      </c>
      <c r="K28" s="45">
        <v>15070.233276367188</v>
      </c>
      <c r="L28" s="45">
        <v>15233.954345703125</v>
      </c>
      <c r="M28" s="45">
        <v>15154.684326171875</v>
      </c>
      <c r="N28" s="45">
        <v>15858.8359375</v>
      </c>
      <c r="O28" s="205"/>
      <c r="P28" s="205"/>
      <c r="Q28" s="205"/>
      <c r="R28" s="205"/>
    </row>
    <row r="29" spans="1:24" ht="30" customHeight="1" x14ac:dyDescent="0.35">
      <c r="A29" s="46" t="s">
        <v>38</v>
      </c>
      <c r="B29" s="47">
        <v>3389.954345703125</v>
      </c>
      <c r="C29" s="44">
        <v>3047.7227783203125</v>
      </c>
      <c r="D29" s="44">
        <v>2653.5897216796875</v>
      </c>
      <c r="E29" s="44">
        <v>2320.1339111328125</v>
      </c>
      <c r="F29" s="44">
        <v>2182.9002075195313</v>
      </c>
      <c r="G29" s="44">
        <v>2070.942626953125</v>
      </c>
      <c r="H29" s="44">
        <v>1962.3529052734375</v>
      </c>
      <c r="I29" s="44">
        <v>1788.8733215332031</v>
      </c>
      <c r="J29" s="44">
        <v>1659.6217498779297</v>
      </c>
      <c r="K29" s="44">
        <v>1533.0893402099609</v>
      </c>
      <c r="L29" s="44">
        <v>1367.5561828613281</v>
      </c>
      <c r="M29" s="44">
        <v>1164.7100524902344</v>
      </c>
      <c r="N29" s="44">
        <v>923.463623046875</v>
      </c>
      <c r="O29" s="205"/>
      <c r="P29" s="205"/>
      <c r="Q29" s="205"/>
      <c r="R29" s="205"/>
    </row>
    <row r="30" spans="1:24" ht="30" customHeight="1" x14ac:dyDescent="0.45">
      <c r="A30" s="41" t="s">
        <v>161</v>
      </c>
      <c r="B30" s="45">
        <v>9764.1826171875</v>
      </c>
      <c r="C30" s="45">
        <v>9916.578857421875</v>
      </c>
      <c r="D30" s="45">
        <v>10327.672119140625</v>
      </c>
      <c r="E30" s="45">
        <v>10149.900390625</v>
      </c>
      <c r="F30" s="45">
        <v>10339.829345703125</v>
      </c>
      <c r="G30" s="45">
        <v>10030.013427734375</v>
      </c>
      <c r="H30" s="45">
        <v>10026.921081542969</v>
      </c>
      <c r="I30" s="45">
        <v>9820.6279296875</v>
      </c>
      <c r="J30" s="45">
        <v>9740.7996215820313</v>
      </c>
      <c r="K30" s="45">
        <v>9508.2048034667969</v>
      </c>
      <c r="L30" s="45">
        <v>9275.9800109863281</v>
      </c>
      <c r="M30" s="45">
        <v>9302.3540954589844</v>
      </c>
      <c r="N30" s="45">
        <v>9447.4353637695313</v>
      </c>
      <c r="O30" s="205"/>
      <c r="P30" s="205"/>
      <c r="Q30" s="205"/>
      <c r="R30" s="205"/>
    </row>
    <row r="31" spans="1:24" ht="30" customHeight="1" x14ac:dyDescent="0.45">
      <c r="A31" s="41" t="s">
        <v>42</v>
      </c>
      <c r="B31" s="45">
        <v>25430.4208984375</v>
      </c>
      <c r="C31" s="45">
        <v>28418.94677734375</v>
      </c>
      <c r="D31" s="45">
        <v>30716.03271484375</v>
      </c>
      <c r="E31" s="45">
        <v>32852.39453125</v>
      </c>
      <c r="F31" s="45">
        <v>34021.154296875</v>
      </c>
      <c r="G31" s="45">
        <v>35061.35009765625</v>
      </c>
      <c r="H31" s="45">
        <v>33845.489990234375</v>
      </c>
      <c r="I31" s="45">
        <v>32670.198852539063</v>
      </c>
      <c r="J31" s="45">
        <v>31378.880859375</v>
      </c>
      <c r="K31" s="45">
        <v>30014.026306152344</v>
      </c>
      <c r="L31" s="45">
        <v>28936.235946655273</v>
      </c>
      <c r="M31" s="45">
        <v>27748.657409667969</v>
      </c>
      <c r="N31" s="45">
        <v>26507.982666015625</v>
      </c>
      <c r="O31" s="205"/>
      <c r="P31" s="205"/>
      <c r="Q31" s="205"/>
      <c r="R31" s="205"/>
    </row>
    <row r="32" spans="1:24" ht="30" customHeight="1" x14ac:dyDescent="0.35">
      <c r="A32" s="43" t="s">
        <v>162</v>
      </c>
      <c r="B32" s="44">
        <v>46076.188842773438</v>
      </c>
      <c r="C32" s="44">
        <v>47567.098785400391</v>
      </c>
      <c r="D32" s="44">
        <v>49621.573669433594</v>
      </c>
      <c r="E32" s="44">
        <v>51283.152587890625</v>
      </c>
      <c r="F32" s="44">
        <v>52987.736572265625</v>
      </c>
      <c r="G32" s="44">
        <v>54745.962768554688</v>
      </c>
      <c r="H32" s="44">
        <v>56657.37890625</v>
      </c>
      <c r="I32" s="44">
        <v>59400.530029296875</v>
      </c>
      <c r="J32" s="44">
        <v>61940.61328125</v>
      </c>
      <c r="K32" s="44">
        <v>62825.861328125</v>
      </c>
      <c r="L32" s="44">
        <v>64182.37255859375</v>
      </c>
      <c r="M32" s="44">
        <v>64893.33349609375</v>
      </c>
      <c r="N32" s="44">
        <v>65711.56787109375</v>
      </c>
      <c r="O32" s="205"/>
      <c r="P32" s="205"/>
      <c r="Q32" s="205"/>
      <c r="R32" s="205"/>
    </row>
    <row r="33" spans="1:18" ht="30" customHeight="1" x14ac:dyDescent="0.45">
      <c r="A33" s="41" t="s">
        <v>163</v>
      </c>
      <c r="B33" s="45">
        <v>1255.352294921875</v>
      </c>
      <c r="C33" s="45">
        <v>1299.1787414550781</v>
      </c>
      <c r="D33" s="45">
        <v>1347.1408996582031</v>
      </c>
      <c r="E33" s="45">
        <v>1399.73095703125</v>
      </c>
      <c r="F33" s="45">
        <v>1457.6463928222656</v>
      </c>
      <c r="G33" s="45">
        <v>1516.3299865722656</v>
      </c>
      <c r="H33" s="45">
        <v>1576.9100036621094</v>
      </c>
      <c r="I33" s="45">
        <v>1640.6224975585938</v>
      </c>
      <c r="J33" s="45">
        <v>1768.3832397460938</v>
      </c>
      <c r="K33" s="45">
        <v>1874.5416870117188</v>
      </c>
      <c r="L33" s="45">
        <v>1997.9515380859375</v>
      </c>
      <c r="M33" s="45">
        <v>2142.43212890625</v>
      </c>
      <c r="N33" s="45">
        <v>2313.011962890625</v>
      </c>
      <c r="O33" s="205"/>
      <c r="P33" s="205"/>
      <c r="Q33" s="205"/>
      <c r="R33" s="205"/>
    </row>
    <row r="34" spans="1:18" ht="30" customHeight="1" x14ac:dyDescent="0.45">
      <c r="A34" s="41" t="s">
        <v>164</v>
      </c>
      <c r="B34" s="45">
        <v>44985.44970703125</v>
      </c>
      <c r="C34" s="45">
        <v>49737.202392578125</v>
      </c>
      <c r="D34" s="45">
        <v>55289.498291015625</v>
      </c>
      <c r="E34" s="45">
        <v>58964.148681640625</v>
      </c>
      <c r="F34" s="45">
        <v>61665.99267578125</v>
      </c>
      <c r="G34" s="45">
        <v>63935.784423828125</v>
      </c>
      <c r="H34" s="45">
        <v>65846.880126953125</v>
      </c>
      <c r="I34" s="45">
        <v>67372.883056640625</v>
      </c>
      <c r="J34" s="45">
        <v>68448.688842773438</v>
      </c>
      <c r="K34" s="45">
        <v>69089.727783203125</v>
      </c>
      <c r="L34" s="45">
        <v>69525.416015625</v>
      </c>
      <c r="M34" s="45">
        <v>69764.694580078125</v>
      </c>
      <c r="N34" s="45">
        <v>70238.277587890625</v>
      </c>
      <c r="O34" s="205"/>
      <c r="P34" s="205"/>
      <c r="Q34" s="205"/>
      <c r="R34" s="205"/>
    </row>
    <row r="35" spans="1:18" ht="30" customHeight="1" thickBot="1" x14ac:dyDescent="0.4">
      <c r="A35" s="76" t="s">
        <v>23</v>
      </c>
      <c r="B35" s="77">
        <v>236466.42179870605</v>
      </c>
      <c r="C35" s="84">
        <v>256876.51076316833</v>
      </c>
      <c r="D35" s="84">
        <v>276589.83283996582</v>
      </c>
      <c r="E35" s="84">
        <v>286404.36709976196</v>
      </c>
      <c r="F35" s="84">
        <v>291837.98773193359</v>
      </c>
      <c r="G35" s="84">
        <v>296147.84173583984</v>
      </c>
      <c r="H35" s="84">
        <v>298303.78265380859</v>
      </c>
      <c r="I35" s="84">
        <v>301009.47671508789</v>
      </c>
      <c r="J35" s="84">
        <v>312224.09367370605</v>
      </c>
      <c r="K35" s="84">
        <v>314913.48115539551</v>
      </c>
      <c r="L35" s="84">
        <v>336441.98265075684</v>
      </c>
      <c r="M35" s="84">
        <v>353302.1318359375</v>
      </c>
      <c r="N35" s="84">
        <v>363898.43322753906</v>
      </c>
      <c r="O35" s="205"/>
      <c r="P35" s="205"/>
      <c r="Q35" s="205"/>
      <c r="R35" s="205"/>
    </row>
    <row r="36" spans="1:18" ht="15" thickTop="1" x14ac:dyDescent="0.35">
      <c r="O36" s="205"/>
      <c r="P36" s="205"/>
      <c r="Q36" s="205"/>
      <c r="R36" s="205"/>
    </row>
  </sheetData>
  <phoneticPr fontId="26" type="noConversion"/>
  <hyperlinks>
    <hyperlink ref="E1" location="'Table of Content'!A1" display="Back to Table of Content" xr:uid="{00000000-0004-0000-1000-000000000000}"/>
  </hyperlinks>
  <pageMargins left="0.7" right="0.7" top="0.75" bottom="0.75" header="0.3" footer="0.3"/>
  <ignoredErrors>
    <ignoredError sqref="B4:H4 B23:H23 I4:J4 I23:J2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S44"/>
  <sheetViews>
    <sheetView zoomScaleNormal="100" workbookViewId="0">
      <pane xSplit="1" ySplit="1" topLeftCell="I32" activePane="bottomRight" state="frozen"/>
      <selection activeCell="M33" sqref="M33"/>
      <selection pane="topRight" activeCell="M33" sqref="M33"/>
      <selection pane="bottomLeft" activeCell="M33" sqref="M33"/>
      <selection pane="bottomRight" activeCell="I42" sqref="I42:N43"/>
    </sheetView>
  </sheetViews>
  <sheetFormatPr defaultRowHeight="14.5" x14ac:dyDescent="0.35"/>
  <cols>
    <col min="1" max="1" width="54.81640625" customWidth="1"/>
    <col min="2" max="2" width="10.54296875" hidden="1" customWidth="1"/>
    <col min="3" max="3" width="10.7265625" hidden="1" customWidth="1"/>
    <col min="4" max="6" width="10.7265625" customWidth="1"/>
    <col min="7" max="7" width="10" bestFit="1" customWidth="1"/>
    <col min="8" max="8" width="10.54296875" customWidth="1"/>
    <col min="9" max="14" width="11.26953125" customWidth="1"/>
    <col min="15" max="16" width="9.1796875" bestFit="1" customWidth="1"/>
  </cols>
  <sheetData>
    <row r="1" spans="1:18" ht="43.5" x14ac:dyDescent="0.35">
      <c r="E1" s="207" t="s">
        <v>295</v>
      </c>
    </row>
    <row r="2" spans="1:18" ht="23" x14ac:dyDescent="0.5">
      <c r="A2" s="34" t="s">
        <v>182</v>
      </c>
    </row>
    <row r="3" spans="1:18" x14ac:dyDescent="0.35">
      <c r="A3" s="57"/>
    </row>
    <row r="4" spans="1:18" ht="15" thickBot="1" x14ac:dyDescent="0.4"/>
    <row r="5" spans="1:18" ht="19.5" thickTop="1" thickBot="1" x14ac:dyDescent="0.4">
      <c r="A5" s="85"/>
      <c r="B5" s="86" t="s">
        <v>83</v>
      </c>
      <c r="C5" s="86" t="s">
        <v>143</v>
      </c>
      <c r="D5" s="86" t="s">
        <v>144</v>
      </c>
      <c r="E5" s="86" t="s">
        <v>145</v>
      </c>
      <c r="F5" s="86" t="s">
        <v>146</v>
      </c>
      <c r="G5" s="86" t="s">
        <v>241</v>
      </c>
      <c r="H5" s="86" t="s">
        <v>261</v>
      </c>
      <c r="I5" s="86" t="s">
        <v>292</v>
      </c>
      <c r="J5" s="86" t="s">
        <v>293</v>
      </c>
      <c r="K5" s="86" t="s">
        <v>300</v>
      </c>
      <c r="L5" s="86" t="s">
        <v>364</v>
      </c>
      <c r="M5" s="86" t="s">
        <v>366</v>
      </c>
      <c r="N5" s="86" t="s">
        <v>367</v>
      </c>
    </row>
    <row r="6" spans="1:18" ht="19" thickTop="1" x14ac:dyDescent="0.45">
      <c r="A6" s="87" t="s">
        <v>116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8" ht="18.5" x14ac:dyDescent="0.45">
      <c r="A7" s="88" t="s">
        <v>117</v>
      </c>
      <c r="B7" s="88">
        <v>3212.2963581085205</v>
      </c>
      <c r="C7" s="88">
        <v>3246.4736328125</v>
      </c>
      <c r="D7" s="88">
        <v>3375.4895782470703</v>
      </c>
      <c r="E7" s="88">
        <v>4105.460319519043</v>
      </c>
      <c r="F7" s="88">
        <v>3708.7634658813477</v>
      </c>
      <c r="G7" s="88">
        <v>3123.1412124633789</v>
      </c>
      <c r="H7" s="88">
        <v>3021.1902084350586</v>
      </c>
      <c r="I7" s="88">
        <v>2831.1673202514648</v>
      </c>
      <c r="J7" s="88">
        <v>6429.790641784668</v>
      </c>
      <c r="K7" s="88">
        <v>6676.153694152832</v>
      </c>
      <c r="L7" s="88">
        <v>5538.262996673584</v>
      </c>
      <c r="M7" s="88">
        <v>8504.5131239891052</v>
      </c>
      <c r="N7" s="88">
        <v>6764.5881404876709</v>
      </c>
      <c r="O7" s="203"/>
      <c r="P7" s="203"/>
      <c r="Q7" s="203"/>
      <c r="R7" s="203"/>
    </row>
    <row r="8" spans="1:18" ht="18.5" x14ac:dyDescent="0.45">
      <c r="A8" s="88" t="s">
        <v>118</v>
      </c>
      <c r="B8" s="88">
        <v>391.14253425598145</v>
      </c>
      <c r="C8" s="88">
        <v>420.73442077636719</v>
      </c>
      <c r="D8" s="88">
        <v>404.89901733398438</v>
      </c>
      <c r="E8" s="88">
        <v>429.07381439208984</v>
      </c>
      <c r="F8" s="88">
        <v>151.32223510742188</v>
      </c>
      <c r="G8" s="88">
        <v>99.31207275390625</v>
      </c>
      <c r="H8" s="88">
        <v>87.045112609863281</v>
      </c>
      <c r="I8" s="88">
        <v>75.738182067871094</v>
      </c>
      <c r="J8" s="88">
        <v>71.957618713378906</v>
      </c>
      <c r="K8" s="88">
        <v>80.152778625488281</v>
      </c>
      <c r="L8" s="88">
        <v>43.329944610595703</v>
      </c>
      <c r="M8" s="88">
        <v>84.556846618652344</v>
      </c>
      <c r="N8" s="88">
        <v>138.60450744628906</v>
      </c>
      <c r="O8" s="203"/>
      <c r="P8" s="203"/>
      <c r="Q8" s="203"/>
      <c r="R8" s="203"/>
    </row>
    <row r="9" spans="1:18" ht="18.5" x14ac:dyDescent="0.45">
      <c r="A9" s="88" t="s">
        <v>119</v>
      </c>
      <c r="B9" s="88">
        <v>2821.1538238525391</v>
      </c>
      <c r="C9" s="88">
        <v>2825.7392120361328</v>
      </c>
      <c r="D9" s="88">
        <v>2970.5905609130859</v>
      </c>
      <c r="E9" s="88">
        <v>3676.3865051269531</v>
      </c>
      <c r="F9" s="88">
        <v>3557.4412307739258</v>
      </c>
      <c r="G9" s="88">
        <v>3023.8291397094727</v>
      </c>
      <c r="H9" s="88">
        <v>2934.1450958251953</v>
      </c>
      <c r="I9" s="88">
        <v>2755.4291381835938</v>
      </c>
      <c r="J9" s="88">
        <v>6357.8330230712891</v>
      </c>
      <c r="K9" s="88">
        <v>6596.0009155273438</v>
      </c>
      <c r="L9" s="88">
        <v>5494.9330520629883</v>
      </c>
      <c r="M9" s="88">
        <v>8419.9562773704529</v>
      </c>
      <c r="N9" s="88">
        <v>6625.9836330413818</v>
      </c>
      <c r="O9" s="203"/>
      <c r="P9" s="203"/>
      <c r="Q9" s="203"/>
      <c r="R9" s="203"/>
    </row>
    <row r="10" spans="1:18" ht="18.5" x14ac:dyDescent="0.45">
      <c r="A10" s="88" t="s">
        <v>4</v>
      </c>
      <c r="B10" s="88">
        <v>9626.9295959472656</v>
      </c>
      <c r="C10" s="88">
        <v>10291.374664306641</v>
      </c>
      <c r="D10" s="88">
        <v>11117.818176269531</v>
      </c>
      <c r="E10" s="88">
        <v>12175.810928344727</v>
      </c>
      <c r="F10" s="88">
        <v>13166.389099121094</v>
      </c>
      <c r="G10" s="88">
        <v>14314.883056640625</v>
      </c>
      <c r="H10" s="88">
        <v>13871.465148925781</v>
      </c>
      <c r="I10" s="88">
        <v>10598.911796569824</v>
      </c>
      <c r="J10" s="88">
        <v>14840.101501464844</v>
      </c>
      <c r="K10" s="88">
        <v>17375.411926269531</v>
      </c>
      <c r="L10" s="88">
        <v>20415.796325683594</v>
      </c>
      <c r="M10" s="88">
        <v>21648.506072998047</v>
      </c>
      <c r="N10" s="88">
        <v>24413.36799621582</v>
      </c>
      <c r="O10" s="203"/>
      <c r="P10" s="203"/>
      <c r="Q10" s="203"/>
      <c r="R10" s="203"/>
    </row>
    <row r="11" spans="1:18" ht="18.5" x14ac:dyDescent="0.45">
      <c r="A11" s="88" t="s">
        <v>120</v>
      </c>
      <c r="B11" s="88">
        <v>9266.48046875</v>
      </c>
      <c r="C11" s="88">
        <v>10151.28125</v>
      </c>
      <c r="D11" s="88">
        <v>11452.2236328125</v>
      </c>
      <c r="E11" s="88">
        <v>12647.1787109375</v>
      </c>
      <c r="F11" s="88">
        <v>13088.2119140625</v>
      </c>
      <c r="G11" s="88">
        <v>13609.6494140625</v>
      </c>
      <c r="H11" s="88">
        <v>13473.0009765625</v>
      </c>
      <c r="I11" s="88">
        <v>10887.5126953125</v>
      </c>
      <c r="J11" s="88">
        <v>14962.0576171875</v>
      </c>
      <c r="K11" s="88">
        <v>17924.732421875</v>
      </c>
      <c r="L11" s="88">
        <v>20297.845703125</v>
      </c>
      <c r="M11" s="88">
        <v>23133.830078125</v>
      </c>
      <c r="N11" s="88">
        <v>24489.310546875</v>
      </c>
      <c r="O11" s="203"/>
      <c r="P11" s="203"/>
      <c r="Q11" s="203"/>
      <c r="R11" s="203"/>
    </row>
    <row r="12" spans="1:18" ht="18.5" x14ac:dyDescent="0.45">
      <c r="A12" s="88" t="s">
        <v>121</v>
      </c>
      <c r="B12" s="88">
        <v>360.44912719726563</v>
      </c>
      <c r="C12" s="88">
        <v>140.09341430664063</v>
      </c>
      <c r="D12" s="88">
        <v>-334.40545654296875</v>
      </c>
      <c r="E12" s="88">
        <v>-471.36778259277344</v>
      </c>
      <c r="F12" s="88">
        <v>78.17718505859375</v>
      </c>
      <c r="G12" s="88">
        <v>705.233642578125</v>
      </c>
      <c r="H12" s="88">
        <v>398.46417236328125</v>
      </c>
      <c r="I12" s="88">
        <v>-288.60089874267578</v>
      </c>
      <c r="J12" s="88">
        <v>-121.95611572265625</v>
      </c>
      <c r="K12" s="88">
        <v>-549.32049560546875</v>
      </c>
      <c r="L12" s="88">
        <v>117.95062255859375</v>
      </c>
      <c r="M12" s="88">
        <v>-1485.3240051269531</v>
      </c>
      <c r="N12" s="88">
        <v>-75.942550659179688</v>
      </c>
      <c r="O12" s="203"/>
      <c r="P12" s="203"/>
      <c r="Q12" s="203"/>
      <c r="R12" s="203"/>
    </row>
    <row r="13" spans="1:18" ht="18.5" x14ac:dyDescent="0.45">
      <c r="A13" s="88" t="s">
        <v>122</v>
      </c>
      <c r="B13" s="88">
        <v>15051.73974609375</v>
      </c>
      <c r="C13" s="88">
        <v>18247.900390625</v>
      </c>
      <c r="D13" s="88">
        <v>18763.060546875</v>
      </c>
      <c r="E13" s="88">
        <v>20598.69970703125</v>
      </c>
      <c r="F13" s="88">
        <v>21050.4365234375</v>
      </c>
      <c r="G13" s="88">
        <v>22418.734985351563</v>
      </c>
      <c r="H13" s="88">
        <v>22611.441162109375</v>
      </c>
      <c r="I13" s="88">
        <v>22287.967407226563</v>
      </c>
      <c r="J13" s="88">
        <v>22947.805297851563</v>
      </c>
      <c r="K13" s="88">
        <v>25356.630981445313</v>
      </c>
      <c r="L13" s="88">
        <v>28508.645263671875</v>
      </c>
      <c r="M13" s="88">
        <v>34293.28955078125</v>
      </c>
      <c r="N13" s="88">
        <v>34092.3388671875</v>
      </c>
      <c r="O13" s="203"/>
      <c r="P13" s="203"/>
      <c r="Q13" s="203"/>
      <c r="R13" s="203"/>
    </row>
    <row r="14" spans="1:18" ht="18.5" x14ac:dyDescent="0.45">
      <c r="A14" s="88" t="s">
        <v>123</v>
      </c>
      <c r="B14" s="88">
        <v>6620.25830078125</v>
      </c>
      <c r="C14" s="88">
        <v>7987.6796875</v>
      </c>
      <c r="D14" s="88">
        <v>8022.9921875</v>
      </c>
      <c r="E14" s="88">
        <v>7969.38525390625</v>
      </c>
      <c r="F14" s="88">
        <v>7542.7822265625</v>
      </c>
      <c r="G14" s="88">
        <v>8402</v>
      </c>
      <c r="H14" s="88">
        <v>7257.02001953125</v>
      </c>
      <c r="I14" s="88">
        <v>7558.55615234375</v>
      </c>
      <c r="J14" s="88">
        <v>7485.42138671875</v>
      </c>
      <c r="K14" s="88">
        <v>8161.47900390625</v>
      </c>
      <c r="L14" s="88">
        <v>9362</v>
      </c>
      <c r="M14" s="88">
        <v>12598.544921875</v>
      </c>
      <c r="N14" s="88">
        <v>13945.1279296875</v>
      </c>
      <c r="O14" s="203"/>
      <c r="P14" s="203"/>
      <c r="Q14" s="203"/>
      <c r="R14" s="203"/>
    </row>
    <row r="15" spans="1:18" ht="18.5" x14ac:dyDescent="0.45">
      <c r="A15" s="88" t="s">
        <v>124</v>
      </c>
      <c r="B15" s="88">
        <v>8431.4814453125</v>
      </c>
      <c r="C15" s="88">
        <v>10260.220703125</v>
      </c>
      <c r="D15" s="88">
        <v>10740.068359375</v>
      </c>
      <c r="E15" s="88">
        <v>12629.314453125</v>
      </c>
      <c r="F15" s="88">
        <v>13507.654296875</v>
      </c>
      <c r="G15" s="88">
        <v>13195</v>
      </c>
      <c r="H15" s="88">
        <v>14147.2880859375</v>
      </c>
      <c r="I15" s="88">
        <v>13767.6533203125</v>
      </c>
      <c r="J15" s="88">
        <v>14629.3017578125</v>
      </c>
      <c r="K15" s="88">
        <v>16136.560546875</v>
      </c>
      <c r="L15" s="88">
        <v>17659.904296875</v>
      </c>
      <c r="M15" s="88">
        <v>19286.845703125</v>
      </c>
      <c r="N15" s="88">
        <v>18138.37890625</v>
      </c>
      <c r="O15" s="203"/>
      <c r="P15" s="203"/>
      <c r="Q15" s="203"/>
      <c r="R15" s="203"/>
    </row>
    <row r="16" spans="1:18" ht="18.5" x14ac:dyDescent="0.45">
      <c r="A16" s="88" t="s">
        <v>125</v>
      </c>
      <c r="B16" s="88">
        <v>0</v>
      </c>
      <c r="C16" s="88">
        <v>0</v>
      </c>
      <c r="D16" s="88">
        <v>0</v>
      </c>
      <c r="E16" s="88">
        <v>0</v>
      </c>
      <c r="F16" s="88">
        <v>0</v>
      </c>
      <c r="G16" s="88">
        <v>821.7349853515625</v>
      </c>
      <c r="H16" s="88">
        <v>1207.133056640625</v>
      </c>
      <c r="I16" s="88">
        <v>961.7579345703125</v>
      </c>
      <c r="J16" s="88">
        <v>833.0821533203125</v>
      </c>
      <c r="K16" s="88">
        <v>1058.5914306640625</v>
      </c>
      <c r="L16" s="88">
        <v>1486.740966796875</v>
      </c>
      <c r="M16" s="88">
        <v>2407.89892578125</v>
      </c>
      <c r="N16" s="88">
        <v>2008.83203125</v>
      </c>
      <c r="O16" s="203"/>
      <c r="P16" s="203"/>
      <c r="Q16" s="203"/>
      <c r="R16" s="203"/>
    </row>
    <row r="17" spans="1:19" ht="18.5" x14ac:dyDescent="0.45">
      <c r="A17" s="88" t="s">
        <v>126</v>
      </c>
      <c r="B17" s="88">
        <v>16025.37939453125</v>
      </c>
      <c r="C17" s="88">
        <v>19628.0634765625</v>
      </c>
      <c r="D17" s="88">
        <v>19975.39990234375</v>
      </c>
      <c r="E17" s="88">
        <v>17635.79638671875</v>
      </c>
      <c r="F17" s="88">
        <v>19713.82666015625</v>
      </c>
      <c r="G17" s="88">
        <v>19412.222290039063</v>
      </c>
      <c r="H17" s="88">
        <v>20190.911499023438</v>
      </c>
      <c r="I17" s="88">
        <v>22961.783203125</v>
      </c>
      <c r="J17" s="88">
        <v>18384.704467773438</v>
      </c>
      <c r="K17" s="88">
        <v>16892.166259765625</v>
      </c>
      <c r="L17" s="88">
        <v>25019.3251953125</v>
      </c>
      <c r="M17" s="88">
        <v>30506.100341796875</v>
      </c>
      <c r="N17" s="88">
        <v>26474.1513671875</v>
      </c>
      <c r="O17" s="203"/>
      <c r="P17" s="203"/>
      <c r="Q17" s="203"/>
      <c r="R17" s="203"/>
    </row>
    <row r="18" spans="1:19" ht="18.5" x14ac:dyDescent="0.45">
      <c r="A18" s="88" t="s">
        <v>127</v>
      </c>
      <c r="B18" s="88">
        <v>14493.8681640625</v>
      </c>
      <c r="C18" s="88">
        <v>17269.111328125</v>
      </c>
      <c r="D18" s="88">
        <v>17374.26953125</v>
      </c>
      <c r="E18" s="88">
        <v>14834.751953125</v>
      </c>
      <c r="F18" s="88">
        <v>18215.75</v>
      </c>
      <c r="G18" s="88">
        <v>17930.513671875</v>
      </c>
      <c r="H18" s="88">
        <v>18535.421875</v>
      </c>
      <c r="I18" s="88">
        <v>21419.48046875</v>
      </c>
      <c r="J18" s="88">
        <v>16626.375</v>
      </c>
      <c r="K18" s="88">
        <v>14329.1572265625</v>
      </c>
      <c r="L18" s="88">
        <v>21807.783203125</v>
      </c>
      <c r="M18" s="88">
        <v>27120.943359375</v>
      </c>
      <c r="N18" s="88">
        <v>22856.716796875</v>
      </c>
      <c r="O18" s="203"/>
      <c r="P18" s="203"/>
      <c r="Q18" s="203"/>
      <c r="R18" s="203"/>
    </row>
    <row r="19" spans="1:19" ht="18.5" x14ac:dyDescent="0.45">
      <c r="A19" s="88" t="s">
        <v>128</v>
      </c>
      <c r="B19" s="88">
        <v>1531.51123046875</v>
      </c>
      <c r="C19" s="88">
        <v>2358.9521484375</v>
      </c>
      <c r="D19" s="88">
        <v>2601.13037109375</v>
      </c>
      <c r="E19" s="88">
        <v>2801.04443359375</v>
      </c>
      <c r="F19" s="88">
        <v>1498.07666015625</v>
      </c>
      <c r="G19" s="88">
        <v>1481.7086181640625</v>
      </c>
      <c r="H19" s="88">
        <v>1655.4896240234375</v>
      </c>
      <c r="I19" s="88">
        <v>1542.302734375</v>
      </c>
      <c r="J19" s="88">
        <v>1758.3294677734375</v>
      </c>
      <c r="K19" s="88">
        <v>2563.009033203125</v>
      </c>
      <c r="L19" s="88">
        <v>3211.5419921875</v>
      </c>
      <c r="M19" s="88">
        <v>3385.156982421875</v>
      </c>
      <c r="N19" s="88">
        <v>3617.4345703125</v>
      </c>
      <c r="O19" s="203"/>
      <c r="P19" s="203"/>
      <c r="Q19" s="203"/>
      <c r="R19" s="203"/>
      <c r="S19" s="203"/>
    </row>
    <row r="20" spans="1:19" ht="18.5" x14ac:dyDescent="0.45">
      <c r="A20" s="88" t="s">
        <v>264</v>
      </c>
      <c r="B20" s="88">
        <v>169.03823852539063</v>
      </c>
      <c r="C20" s="88">
        <v>241.60000610351563</v>
      </c>
      <c r="D20" s="88">
        <v>495.9320068359375</v>
      </c>
      <c r="E20" s="88">
        <v>261.00601196289063</v>
      </c>
      <c r="F20" s="88">
        <v>476.89700317382813</v>
      </c>
      <c r="G20" s="88">
        <v>544.9990234375</v>
      </c>
      <c r="H20" s="88">
        <v>642.66900634765625</v>
      </c>
      <c r="I20" s="88">
        <v>533.66497802734375</v>
      </c>
      <c r="J20" s="88">
        <v>468.26699829101563</v>
      </c>
      <c r="K20" s="88">
        <v>554.5460205078125</v>
      </c>
      <c r="L20" s="88">
        <v>1002.9979858398438</v>
      </c>
      <c r="M20" s="88">
        <v>1237.2060546875</v>
      </c>
      <c r="N20" s="88">
        <v>975.0679931640625</v>
      </c>
      <c r="O20" s="203"/>
      <c r="P20" s="203"/>
      <c r="Q20" s="203"/>
      <c r="R20" s="203"/>
    </row>
    <row r="21" spans="1:19" s="33" customFormat="1" ht="18.5" x14ac:dyDescent="0.45">
      <c r="A21" s="87" t="s">
        <v>129</v>
      </c>
      <c r="B21" s="177">
        <v>44085.383333206177</v>
      </c>
      <c r="C21" s="87">
        <v>51655.412170410156</v>
      </c>
      <c r="D21" s="87">
        <v>53727.700210571289</v>
      </c>
      <c r="E21" s="87">
        <v>54776.77335357666</v>
      </c>
      <c r="F21" s="87">
        <v>58116.31275177002</v>
      </c>
      <c r="G21" s="87">
        <v>59813.980567932129</v>
      </c>
      <c r="H21" s="87">
        <v>60337.677024841309</v>
      </c>
      <c r="I21" s="87">
        <v>59213.494705200195</v>
      </c>
      <c r="J21" s="87">
        <v>63070.668907165527</v>
      </c>
      <c r="K21" s="87">
        <v>66854.908882141113</v>
      </c>
      <c r="L21" s="87">
        <v>80485.027767181396</v>
      </c>
      <c r="M21" s="87">
        <v>96189.615144252777</v>
      </c>
      <c r="N21" s="87">
        <v>92719.514364242554</v>
      </c>
      <c r="O21" s="203"/>
      <c r="P21" s="203"/>
      <c r="Q21" s="203"/>
      <c r="R21" s="203"/>
    </row>
    <row r="22" spans="1:19" ht="18.5" x14ac:dyDescent="0.45">
      <c r="A22" s="90" t="s">
        <v>130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203"/>
      <c r="P22" s="203"/>
      <c r="Q22" s="203"/>
      <c r="R22" s="203"/>
    </row>
    <row r="23" spans="1:19" ht="18.5" x14ac:dyDescent="0.45">
      <c r="A23" s="88" t="s">
        <v>131</v>
      </c>
      <c r="B23" s="88">
        <v>1800.4007546901703</v>
      </c>
      <c r="C23" s="88">
        <v>2529.1690044403076</v>
      </c>
      <c r="D23" s="88">
        <v>2636.5417375564575</v>
      </c>
      <c r="E23" s="88">
        <v>4324.0421876907349</v>
      </c>
      <c r="F23" s="88">
        <v>5439.7993974685669</v>
      </c>
      <c r="G23" s="88">
        <v>5797.6946630477905</v>
      </c>
      <c r="H23" s="88">
        <v>6888.0479774475098</v>
      </c>
      <c r="I23" s="88">
        <v>7302.5355319976807</v>
      </c>
      <c r="J23" s="88">
        <v>7747.7951078414917</v>
      </c>
      <c r="K23" s="88">
        <v>9478.0717458724976</v>
      </c>
      <c r="L23" s="88">
        <v>11771.499491691589</v>
      </c>
      <c r="M23" s="88">
        <v>13112.625909805298</v>
      </c>
      <c r="N23" s="88">
        <v>14389.790676116943</v>
      </c>
      <c r="O23" s="203"/>
      <c r="P23" s="203"/>
      <c r="Q23" s="203"/>
      <c r="R23" s="203"/>
    </row>
    <row r="24" spans="1:19" ht="18.5" x14ac:dyDescent="0.45">
      <c r="A24" s="88" t="s">
        <v>132</v>
      </c>
      <c r="B24" s="88">
        <v>1800.4007546901703</v>
      </c>
      <c r="C24" s="88">
        <v>2529.1690044403076</v>
      </c>
      <c r="D24" s="88">
        <v>2636.5417375564575</v>
      </c>
      <c r="E24" s="88">
        <v>4324.0421876907349</v>
      </c>
      <c r="F24" s="88">
        <v>5439.7993974685669</v>
      </c>
      <c r="G24" s="88">
        <v>5797.6946630477905</v>
      </c>
      <c r="H24" s="88">
        <v>6888.0479774475098</v>
      </c>
      <c r="I24" s="88">
        <v>7302.5355319976807</v>
      </c>
      <c r="J24" s="88">
        <v>7747.7951078414917</v>
      </c>
      <c r="K24" s="88">
        <v>9478.0717458724976</v>
      </c>
      <c r="L24" s="88">
        <v>11771.499491691589</v>
      </c>
      <c r="M24" s="88">
        <v>13112.625909805298</v>
      </c>
      <c r="N24" s="88">
        <v>14389.790676116943</v>
      </c>
      <c r="O24" s="203"/>
      <c r="P24" s="203"/>
      <c r="Q24" s="203"/>
      <c r="R24" s="203"/>
    </row>
    <row r="25" spans="1:19" ht="18.5" x14ac:dyDescent="0.45">
      <c r="A25" s="88" t="s">
        <v>133</v>
      </c>
      <c r="B25" s="88">
        <v>12115.140625</v>
      </c>
      <c r="C25" s="88">
        <v>14921.2841796875</v>
      </c>
      <c r="D25" s="88">
        <v>17266.91650390625</v>
      </c>
      <c r="E25" s="88">
        <v>15776.27197265625</v>
      </c>
      <c r="F25" s="88">
        <v>15475.93408203125</v>
      </c>
      <c r="G25" s="88">
        <v>14288.22900390625</v>
      </c>
      <c r="H25" s="88">
        <v>15201.26416015625</v>
      </c>
      <c r="I25" s="88">
        <v>17746.69482421875</v>
      </c>
      <c r="J25" s="88">
        <v>16398.1259765625</v>
      </c>
      <c r="K25" s="88">
        <v>17170.232421875</v>
      </c>
      <c r="L25" s="88">
        <v>22035.048828125</v>
      </c>
      <c r="M25" s="88">
        <v>27896.9052734375</v>
      </c>
      <c r="N25" s="88">
        <v>26282.3974609375</v>
      </c>
      <c r="O25" s="203"/>
      <c r="P25" s="203"/>
      <c r="Q25" s="203"/>
      <c r="R25" s="203"/>
    </row>
    <row r="26" spans="1:19" ht="18.5" x14ac:dyDescent="0.45">
      <c r="A26" s="88" t="s">
        <v>134</v>
      </c>
      <c r="B26" s="88">
        <v>1032.4580078125</v>
      </c>
      <c r="C26" s="88">
        <v>1074.1234130859375</v>
      </c>
      <c r="D26" s="88">
        <v>1506.8525390625</v>
      </c>
      <c r="E26" s="88">
        <v>1223.3140869140625</v>
      </c>
      <c r="F26" s="88">
        <v>1280.52197265625</v>
      </c>
      <c r="G26" s="88">
        <v>1405.5789794921875</v>
      </c>
      <c r="H26" s="88">
        <v>1573.2564697265625</v>
      </c>
      <c r="I26" s="88">
        <v>1326.885986328125</v>
      </c>
      <c r="J26" s="88">
        <v>1676.680419921875</v>
      </c>
      <c r="K26" s="88">
        <v>2330.418701171875</v>
      </c>
      <c r="L26" s="88">
        <v>2271.6689453125</v>
      </c>
      <c r="M26" s="88">
        <v>1721.0775146484375</v>
      </c>
      <c r="N26" s="88">
        <v>2562.8232421875</v>
      </c>
      <c r="O26" s="203"/>
      <c r="P26" s="203"/>
      <c r="Q26" s="203"/>
      <c r="R26" s="203"/>
    </row>
    <row r="27" spans="1:19" ht="18.5" x14ac:dyDescent="0.45">
      <c r="A27" s="88" t="s">
        <v>17</v>
      </c>
      <c r="B27" s="88">
        <v>32808.064208984375</v>
      </c>
      <c r="C27" s="88">
        <v>37385.822387695313</v>
      </c>
      <c r="D27" s="88">
        <v>39758.811889648438</v>
      </c>
      <c r="E27" s="88">
        <v>42561.1240234375</v>
      </c>
      <c r="F27" s="88">
        <v>43928.638427734375</v>
      </c>
      <c r="G27" s="88">
        <v>45932.22705078125</v>
      </c>
      <c r="H27" s="88">
        <v>46307.029296875</v>
      </c>
      <c r="I27" s="88">
        <v>46132.606201171875</v>
      </c>
      <c r="J27" s="88">
        <v>45920.061767578125</v>
      </c>
      <c r="K27" s="88">
        <v>47298.675048828125</v>
      </c>
      <c r="L27" s="88">
        <v>50381.8984375</v>
      </c>
      <c r="M27" s="88">
        <v>55644.21435546875</v>
      </c>
      <c r="N27" s="88">
        <v>60105.9287109375</v>
      </c>
      <c r="O27" s="203"/>
      <c r="P27" s="203"/>
      <c r="Q27" s="203"/>
      <c r="R27" s="203"/>
    </row>
    <row r="28" spans="1:19" ht="18.5" x14ac:dyDescent="0.45">
      <c r="A28" s="87" t="s">
        <v>135</v>
      </c>
      <c r="B28" s="87">
        <v>47756.063596487045</v>
      </c>
      <c r="C28" s="87">
        <v>55910.398984909058</v>
      </c>
      <c r="D28" s="87">
        <v>61169.122670173645</v>
      </c>
      <c r="E28" s="87">
        <v>63884.752270698547</v>
      </c>
      <c r="F28" s="87">
        <v>66124.893879890442</v>
      </c>
      <c r="G28" s="87">
        <v>67423.729697227478</v>
      </c>
      <c r="H28" s="87">
        <v>69969.597904205322</v>
      </c>
      <c r="I28" s="87">
        <v>72508.722543716431</v>
      </c>
      <c r="J28" s="87">
        <v>71742.663271903992</v>
      </c>
      <c r="K28" s="87">
        <v>76277.397917747498</v>
      </c>
      <c r="L28" s="87">
        <v>86460.115702629089</v>
      </c>
      <c r="M28" s="87">
        <v>98374.823053359985</v>
      </c>
      <c r="N28" s="87">
        <v>103340.94009017944</v>
      </c>
      <c r="O28" s="203"/>
      <c r="P28" s="203"/>
      <c r="Q28" s="203"/>
      <c r="R28" s="203"/>
    </row>
    <row r="29" spans="1:19" ht="18.5" x14ac:dyDescent="0.45">
      <c r="A29" s="90" t="s">
        <v>136</v>
      </c>
      <c r="B29" s="88"/>
      <c r="C29" s="88"/>
      <c r="D29" s="88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203"/>
      <c r="P29" s="203"/>
      <c r="Q29" s="203"/>
      <c r="R29" s="203"/>
    </row>
    <row r="30" spans="1:19" ht="18.5" x14ac:dyDescent="0.45">
      <c r="A30" s="88" t="s">
        <v>19</v>
      </c>
      <c r="B30" s="88">
        <v>-3670.6802632808685</v>
      </c>
      <c r="C30" s="88">
        <v>-4254.9868144989014</v>
      </c>
      <c r="D30" s="88">
        <v>-7441.422459602356</v>
      </c>
      <c r="E30" s="88">
        <v>-9107.9789171218872</v>
      </c>
      <c r="F30" s="88">
        <v>-8008.5811281204224</v>
      </c>
      <c r="G30" s="88">
        <v>-7609.7491292953491</v>
      </c>
      <c r="H30" s="88">
        <v>-9631.9208793640137</v>
      </c>
      <c r="I30" s="88">
        <v>-13295.227838516235</v>
      </c>
      <c r="J30" s="88">
        <v>-8671.9943647384644</v>
      </c>
      <c r="K30" s="88">
        <v>-9422.4890356063843</v>
      </c>
      <c r="L30" s="88">
        <v>-5975.0879354476929</v>
      </c>
      <c r="M30" s="88">
        <v>-2185.2079091072083</v>
      </c>
      <c r="N30" s="88">
        <v>-10621.42572593689</v>
      </c>
      <c r="O30" s="203"/>
      <c r="P30" s="203"/>
      <c r="Q30" s="203"/>
      <c r="R30" s="203"/>
    </row>
    <row r="31" spans="1:19" ht="18.5" x14ac:dyDescent="0.45">
      <c r="A31" s="88" t="s">
        <v>137</v>
      </c>
      <c r="B31" s="88">
        <v>1315.3990650177002</v>
      </c>
      <c r="C31" s="88">
        <v>1662.9161376953125</v>
      </c>
      <c r="D31" s="88">
        <v>2287.319580078125</v>
      </c>
      <c r="E31" s="88">
        <v>456.95512008666992</v>
      </c>
      <c r="F31" s="88">
        <v>3740.339599609375</v>
      </c>
      <c r="G31" s="88">
        <v>1950.43603515625</v>
      </c>
      <c r="H31" s="88">
        <v>1865.0139770507813</v>
      </c>
      <c r="I31" s="88">
        <v>2584.2030029296875</v>
      </c>
      <c r="J31" s="88">
        <v>2176.5421752929688</v>
      </c>
      <c r="K31" s="88">
        <v>1223.474853515625</v>
      </c>
      <c r="L31" s="88">
        <v>5709.004150390625</v>
      </c>
      <c r="M31" s="88">
        <v>7465.828857421875</v>
      </c>
      <c r="N31" s="88">
        <v>6826.362060546875</v>
      </c>
      <c r="O31" s="203"/>
      <c r="P31" s="203"/>
      <c r="Q31" s="203"/>
      <c r="R31" s="203"/>
    </row>
    <row r="32" spans="1:19" ht="18.5" x14ac:dyDescent="0.45">
      <c r="A32" s="88" t="s">
        <v>138</v>
      </c>
      <c r="B32" s="88">
        <v>-1561.8387451171875</v>
      </c>
      <c r="C32" s="88">
        <v>-1520.995361328125</v>
      </c>
      <c r="D32" s="88">
        <v>-1125.572021484375</v>
      </c>
      <c r="E32" s="88">
        <v>-1552.0367431640625</v>
      </c>
      <c r="F32" s="88">
        <v>-1540.9388427734375</v>
      </c>
      <c r="G32" s="88">
        <v>-1531.7996826171875</v>
      </c>
      <c r="H32" s="88">
        <v>-1667.6236572265625</v>
      </c>
      <c r="I32" s="88">
        <v>-1662.8543701171875</v>
      </c>
      <c r="J32" s="88">
        <v>-2059.700927734375</v>
      </c>
      <c r="K32" s="88">
        <v>-2330.418701171875</v>
      </c>
      <c r="L32" s="88">
        <v>-2271.6689453125</v>
      </c>
      <c r="M32" s="88">
        <v>-1721.0775146484375</v>
      </c>
      <c r="N32" s="88">
        <v>-2562.8232421875</v>
      </c>
      <c r="O32" s="203"/>
      <c r="P32" s="203"/>
      <c r="Q32" s="203"/>
      <c r="R32" s="203"/>
    </row>
    <row r="33" spans="1:18" ht="18.5" x14ac:dyDescent="0.45">
      <c r="A33" s="87" t="s">
        <v>139</v>
      </c>
      <c r="B33" s="87">
        <v>-3917.1199433803558</v>
      </c>
      <c r="C33" s="87">
        <v>-4113.0660381317139</v>
      </c>
      <c r="D33" s="87">
        <v>-6279.674901008606</v>
      </c>
      <c r="E33" s="87">
        <v>-10203.06054019928</v>
      </c>
      <c r="F33" s="87">
        <v>-5809.1803712844849</v>
      </c>
      <c r="G33" s="87">
        <v>-7191.1127767562866</v>
      </c>
      <c r="H33" s="87">
        <v>-9434.5305595397949</v>
      </c>
      <c r="I33" s="87">
        <v>-12373.879205703735</v>
      </c>
      <c r="J33" s="87">
        <v>-8555.1531171798706</v>
      </c>
      <c r="K33" s="87">
        <v>-10529.432883262634</v>
      </c>
      <c r="L33" s="87">
        <v>-2537.7527303695679</v>
      </c>
      <c r="M33" s="87">
        <v>3559.5434336662292</v>
      </c>
      <c r="N33" s="87">
        <v>-6357.8869075775146</v>
      </c>
      <c r="O33" s="203"/>
      <c r="P33" s="203"/>
      <c r="Q33" s="203"/>
      <c r="R33" s="203"/>
    </row>
    <row r="34" spans="1:18" ht="18.5" x14ac:dyDescent="0.45">
      <c r="A34" s="90" t="s">
        <v>110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203"/>
      <c r="P34" s="203"/>
      <c r="Q34" s="203"/>
      <c r="R34" s="203"/>
    </row>
    <row r="35" spans="1:18" ht="18.5" x14ac:dyDescent="0.45">
      <c r="A35" s="88" t="s">
        <v>24</v>
      </c>
      <c r="B35" s="88">
        <v>4856.174560546875</v>
      </c>
      <c r="C35" s="88">
        <v>6475.3476257324219</v>
      </c>
      <c r="D35" s="88">
        <v>7023.9294128417969</v>
      </c>
      <c r="E35" s="88">
        <v>5451.4683532714844</v>
      </c>
      <c r="F35" s="88">
        <v>4764.4813537597656</v>
      </c>
      <c r="G35" s="88">
        <v>4742.3514862060547</v>
      </c>
      <c r="H35" s="88">
        <v>4671.8352203369141</v>
      </c>
      <c r="I35" s="88">
        <v>4140.7809753417969</v>
      </c>
      <c r="J35" s="88">
        <v>3713.4361724853516</v>
      </c>
      <c r="K35" s="88">
        <v>3954.2652893066406</v>
      </c>
      <c r="L35" s="88">
        <v>3160.4515533447266</v>
      </c>
      <c r="M35" s="88">
        <v>3616.1649475097656</v>
      </c>
      <c r="N35" s="88">
        <v>4340.9383850097656</v>
      </c>
      <c r="O35" s="203"/>
      <c r="P35" s="203"/>
      <c r="Q35" s="203"/>
      <c r="R35" s="203"/>
    </row>
    <row r="36" spans="1:18" ht="18.5" x14ac:dyDescent="0.45">
      <c r="A36" s="91" t="s">
        <v>1</v>
      </c>
      <c r="B36" s="88">
        <v>-1300.4021911621094</v>
      </c>
      <c r="C36" s="88">
        <v>-1322.1526794433594</v>
      </c>
      <c r="D36" s="88">
        <v>-1323.6951370239258</v>
      </c>
      <c r="E36" s="88">
        <v>-1386.9567260742188</v>
      </c>
      <c r="F36" s="88">
        <v>-1492.907844543457</v>
      </c>
      <c r="G36" s="88">
        <v>-1670.3181533813477</v>
      </c>
      <c r="H36" s="88">
        <v>-1834.6318588256836</v>
      </c>
      <c r="I36" s="88">
        <v>-1873.7588653564453</v>
      </c>
      <c r="J36" s="88">
        <v>-2082.1945648193359</v>
      </c>
      <c r="K36" s="88">
        <v>-2426.3389129638672</v>
      </c>
      <c r="L36" s="88">
        <v>-2540.3083877563477</v>
      </c>
      <c r="M36" s="88">
        <v>-2779.3182067871094</v>
      </c>
      <c r="N36" s="88">
        <v>-2961.1407775878906</v>
      </c>
      <c r="O36" s="203"/>
      <c r="P36" s="203"/>
      <c r="Q36" s="203"/>
      <c r="R36" s="203"/>
    </row>
    <row r="37" spans="1:18" ht="18.5" x14ac:dyDescent="0.45">
      <c r="A37" s="88" t="s">
        <v>140</v>
      </c>
      <c r="B37" s="88">
        <v>8.7868919372558594</v>
      </c>
      <c r="C37" s="88">
        <v>-7.75</v>
      </c>
      <c r="D37" s="88">
        <v>-2.1232185363769531</v>
      </c>
      <c r="E37" s="88">
        <v>-10.739089012145996</v>
      </c>
      <c r="F37" s="88">
        <v>-19.176622867584229</v>
      </c>
      <c r="G37" s="88">
        <v>-7.2296218872070313</v>
      </c>
      <c r="H37" s="88">
        <v>-4.6721096038818359</v>
      </c>
      <c r="I37" s="88">
        <v>-10.517664909362793</v>
      </c>
      <c r="J37" s="88">
        <v>6.1519145965576172</v>
      </c>
      <c r="K37" s="88">
        <v>69.63800048828125</v>
      </c>
      <c r="L37" s="88">
        <v>46.120590209960938</v>
      </c>
      <c r="M37" s="88">
        <v>-5.0727195739746094</v>
      </c>
      <c r="N37" s="88">
        <v>-22.100000023841858</v>
      </c>
      <c r="O37" s="203"/>
      <c r="P37" s="203"/>
      <c r="Q37" s="203"/>
      <c r="R37" s="203"/>
    </row>
    <row r="38" spans="1:18" ht="18.5" x14ac:dyDescent="0.45">
      <c r="A38" s="88" t="s">
        <v>23</v>
      </c>
      <c r="B38" s="88">
        <v>3564.5592613220215</v>
      </c>
      <c r="C38" s="88">
        <v>5145.4449462890625</v>
      </c>
      <c r="D38" s="88">
        <v>5698.1110572814941</v>
      </c>
      <c r="E38" s="88">
        <v>4053.7725381851196</v>
      </c>
      <c r="F38" s="88">
        <v>3252.3968863487244</v>
      </c>
      <c r="G38" s="88">
        <v>3064.8037109375</v>
      </c>
      <c r="H38" s="88">
        <v>2832.5312519073486</v>
      </c>
      <c r="I38" s="88">
        <v>2256.5044450759888</v>
      </c>
      <c r="J38" s="88">
        <v>1637.3935222625732</v>
      </c>
      <c r="K38" s="88">
        <v>1597.5643768310547</v>
      </c>
      <c r="L38" s="88">
        <v>666.26375579833984</v>
      </c>
      <c r="M38" s="88">
        <v>831.77402114868164</v>
      </c>
      <c r="N38" s="88">
        <v>1357.6976073980331</v>
      </c>
      <c r="O38" s="203"/>
      <c r="P38" s="203"/>
      <c r="Q38" s="203"/>
      <c r="R38" s="203"/>
    </row>
    <row r="39" spans="1:18" ht="18.5" x14ac:dyDescent="0.45">
      <c r="A39" s="88" t="s">
        <v>56</v>
      </c>
      <c r="B39" s="88">
        <v>1547.064697265625</v>
      </c>
      <c r="C39" s="88">
        <v>2475.3544921875</v>
      </c>
      <c r="D39" s="88">
        <v>2850.096923828125</v>
      </c>
      <c r="E39" s="88">
        <v>2749.30078125</v>
      </c>
      <c r="F39" s="88">
        <v>3911.504638671875</v>
      </c>
      <c r="G39" s="88">
        <v>3246.791748046875</v>
      </c>
      <c r="H39" s="88">
        <v>3081.954345703125</v>
      </c>
      <c r="I39" s="88">
        <v>3153.283203125</v>
      </c>
      <c r="J39" s="88">
        <v>4339.31982421875</v>
      </c>
      <c r="K39" s="88">
        <v>4932.47802734375</v>
      </c>
      <c r="L39" s="88">
        <v>5725.529296875</v>
      </c>
      <c r="M39" s="88">
        <v>6659.6337890625</v>
      </c>
      <c r="N39" s="88">
        <v>6906.5263671875</v>
      </c>
      <c r="O39" s="203"/>
      <c r="P39" s="203"/>
      <c r="Q39" s="203"/>
      <c r="R39" s="203"/>
    </row>
    <row r="40" spans="1:18" ht="18.5" x14ac:dyDescent="0.45">
      <c r="A40" s="87" t="s">
        <v>141</v>
      </c>
      <c r="B40" s="87">
        <v>-9087.4039306640625</v>
      </c>
      <c r="C40" s="87">
        <v>-11810.786926269531</v>
      </c>
      <c r="D40" s="87">
        <v>-14967.291625976563</v>
      </c>
      <c r="E40" s="87">
        <v>-17111.761573791504</v>
      </c>
      <c r="F40" s="87">
        <v>-13080.140808105469</v>
      </c>
      <c r="G40" s="87">
        <v>-13579.076293945313</v>
      </c>
      <c r="H40" s="87">
        <v>-15554.080139160156</v>
      </c>
      <c r="I40" s="87">
        <v>-17906.768402099609</v>
      </c>
      <c r="J40" s="87">
        <v>-14629.852966308594</v>
      </c>
      <c r="K40" s="87">
        <v>-17149.361724853516</v>
      </c>
      <c r="L40" s="87">
        <v>-9039.90576171875</v>
      </c>
      <c r="M40" s="87">
        <v>-3936.40576171875</v>
      </c>
      <c r="N40" s="87">
        <v>-14640.903076171875</v>
      </c>
      <c r="O40" s="203"/>
      <c r="P40" s="203"/>
      <c r="Q40" s="203"/>
      <c r="R40" s="203"/>
    </row>
    <row r="41" spans="1:18" ht="30" customHeight="1" thickBot="1" x14ac:dyDescent="0.4">
      <c r="A41" s="92" t="s">
        <v>142</v>
      </c>
      <c r="B41" s="93">
        <v>-7.7390225450316139E-2</v>
      </c>
      <c r="C41" s="93">
        <v>-8.7593741015559182E-2</v>
      </c>
      <c r="D41" s="93">
        <v>-0.10250259802658993</v>
      </c>
      <c r="E41" s="93">
        <v>-0.10850303837694328</v>
      </c>
      <c r="F41" s="93">
        <v>-7.6237918149373418E-2</v>
      </c>
      <c r="G41" s="93">
        <v>-7.4994741054785388E-2</v>
      </c>
      <c r="H41" s="93">
        <v>-8.5834246511979934E-2</v>
      </c>
      <c r="I41" s="93">
        <v>-0.10276889386247813</v>
      </c>
      <c r="J41" s="93">
        <v>-7.9817057064565072E-2</v>
      </c>
      <c r="K41" s="93">
        <v>-8.3417733372426084E-2</v>
      </c>
      <c r="L41" s="93">
        <v>-3.913634838085335E-2</v>
      </c>
      <c r="M41" s="93">
        <v>-1.5744066352314415E-2</v>
      </c>
      <c r="N41" s="93">
        <v>-5.4272163118462127E-2</v>
      </c>
      <c r="O41" s="203"/>
      <c r="P41" s="203"/>
      <c r="Q41" s="203"/>
      <c r="R41" s="203"/>
    </row>
    <row r="42" spans="1:18" ht="15" thickTop="1" x14ac:dyDescent="0.35">
      <c r="I42" s="212"/>
      <c r="J42" s="212"/>
      <c r="K42" s="212"/>
      <c r="L42" s="212"/>
      <c r="M42" s="212"/>
      <c r="N42" s="212"/>
    </row>
    <row r="43" spans="1:18" x14ac:dyDescent="0.35">
      <c r="E43" s="212"/>
      <c r="F43" s="212"/>
      <c r="G43" s="212"/>
      <c r="H43" s="212"/>
      <c r="I43" s="212"/>
      <c r="J43" s="203"/>
      <c r="K43" s="203"/>
      <c r="L43" s="203"/>
      <c r="M43" s="203"/>
      <c r="N43" s="203"/>
    </row>
    <row r="44" spans="1:18" x14ac:dyDescent="0.35"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</row>
  </sheetData>
  <phoneticPr fontId="26" type="noConversion"/>
  <hyperlinks>
    <hyperlink ref="E1" location="'Table of Content'!A1" display="Back to Table of Content" xr:uid="{00000000-0004-0000-1100-000000000000}"/>
  </hyperlinks>
  <pageMargins left="0.7" right="0.7" top="0.75" bottom="0.75" header="0.3" footer="0.3"/>
  <ignoredErrors>
    <ignoredError sqref="B5:G5 H5:I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</sheetPr>
  <dimension ref="B1:C29"/>
  <sheetViews>
    <sheetView showGridLines="0" view="pageBreakPreview" zoomScaleNormal="100" zoomScaleSheetLayoutView="100" workbookViewId="0"/>
  </sheetViews>
  <sheetFormatPr defaultRowHeight="14.5" x14ac:dyDescent="0.35"/>
  <cols>
    <col min="2" max="2" width="28.26953125" customWidth="1"/>
    <col min="3" max="3" width="74.26953125" bestFit="1" customWidth="1"/>
    <col min="4" max="4" width="17.7265625" customWidth="1"/>
  </cols>
  <sheetData>
    <row r="1" spans="2:3" ht="21" x14ac:dyDescent="0.5">
      <c r="B1" s="183" t="s">
        <v>269</v>
      </c>
    </row>
    <row r="3" spans="2:3" x14ac:dyDescent="0.35">
      <c r="B3" s="180" t="str">
        <f ca="1">RIGHT(CELL("filename",NAM!A1),LEN(CELL("filename",NAM!A1))-FIND("]",CELL("filename",NAM!A1)))</f>
        <v>NAM</v>
      </c>
      <c r="C3" s="180" t="s">
        <v>363</v>
      </c>
    </row>
    <row r="4" spans="2:3" s="181" customFormat="1" x14ac:dyDescent="0.35">
      <c r="B4" s="180" t="str">
        <f ca="1">RIGHT(CELL("filename",'Table 1'!A1),LEN(CELL("filename",'Table 1'!A1))-FIND("]",CELL("filename",'Table 1'!A1)))</f>
        <v>Table 1</v>
      </c>
      <c r="C4" s="180" t="s">
        <v>270</v>
      </c>
    </row>
    <row r="5" spans="2:3" s="181" customFormat="1" x14ac:dyDescent="0.35">
      <c r="B5" s="180" t="str">
        <f ca="1">RIGHT(CELL("filename",'Table 2 &amp; 3'!A2),LEN(CELL("filename",'Table 2 &amp; 3'!A2))-FIND("]",CELL("filename",'Table 2 &amp; 3'!A2)))</f>
        <v>Table 2 &amp; 3</v>
      </c>
      <c r="C5" s="180" t="s">
        <v>271</v>
      </c>
    </row>
    <row r="6" spans="2:3" s="181" customFormat="1" x14ac:dyDescent="0.35">
      <c r="B6" s="180" t="str">
        <f ca="1">RIGHT(CELL("filename",'Table 4'!A2),LEN(CELL("filename",'Table 4'!A2))-FIND("]",CELL("filename",'Table 4'!A2)))</f>
        <v>Table 4</v>
      </c>
      <c r="C6" s="180" t="s">
        <v>273</v>
      </c>
    </row>
    <row r="7" spans="2:3" s="181" customFormat="1" x14ac:dyDescent="0.35">
      <c r="B7" s="180" t="str">
        <f ca="1">RIGHT(CELL("filename",'Table 5'!A2),LEN(CELL("filename",'Table 5'!A2))-FIND("]",CELL("filename",'Table 5'!A2)))</f>
        <v>Table 5</v>
      </c>
      <c r="C7" s="180" t="s">
        <v>274</v>
      </c>
    </row>
    <row r="8" spans="2:3" s="181" customFormat="1" x14ac:dyDescent="0.35">
      <c r="B8" s="180" t="str">
        <f ca="1">RIGHT(CELL("filename",'Table 6'!A2),LEN(CELL("filename",'Table 6'!A2))-FIND("]",CELL("filename",'Table 6'!A4)))</f>
        <v>Table 6</v>
      </c>
      <c r="C8" s="180" t="s">
        <v>275</v>
      </c>
    </row>
    <row r="9" spans="2:3" s="181" customFormat="1" x14ac:dyDescent="0.35">
      <c r="B9" s="180" t="str">
        <f ca="1">RIGHT(CELL("filename",'Table 7'!A2),LEN(CELL("filename",'Table 7'!A2))-FIND("]",CELL("filename",'Table 7'!A2)))</f>
        <v>Table 7</v>
      </c>
      <c r="C9" s="180" t="s">
        <v>276</v>
      </c>
    </row>
    <row r="10" spans="2:3" s="181" customFormat="1" x14ac:dyDescent="0.35">
      <c r="B10" s="180" t="str">
        <f ca="1">RIGHT(CELL("filename",'Table 8 &amp; 9'!A7),LEN(CELL("filename",'Table 8 &amp; 9'!A7))-FIND("]",CELL("filename",'Table 8 &amp; 9'!A7)))</f>
        <v>Table 8 &amp; 9</v>
      </c>
      <c r="C10" s="180" t="s">
        <v>272</v>
      </c>
    </row>
    <row r="11" spans="2:3" s="181" customFormat="1" x14ac:dyDescent="0.35">
      <c r="B11" s="180" t="str">
        <f ca="1">RIGHT(CELL("filename",'Table 10 &amp; 11'!A8),LEN(CELL("filename",'Table 10 &amp; 11'!A8))-FIND("]",CELL("filename",'Table 10 &amp; 11'!A8)))</f>
        <v>Table 10 &amp; 11</v>
      </c>
      <c r="C11" s="180" t="s">
        <v>277</v>
      </c>
    </row>
    <row r="12" spans="2:3" s="181" customFormat="1" x14ac:dyDescent="0.35">
      <c r="B12" s="180" t="str">
        <f ca="1">RIGHT(CELL("filename",'Table 12 &amp; 13 PVT Con CP'!A2),LEN(CELL("filename",'Table 12 &amp; 13 PVT Con CP'!A2))-FIND("]",CELL("filename",'Table 12 &amp; 13 PVT Con CP'!A2)))</f>
        <v>Table 12 &amp; 13 PVT Con CP</v>
      </c>
      <c r="C12" s="180" t="s">
        <v>278</v>
      </c>
    </row>
    <row r="13" spans="2:3" s="181" customFormat="1" x14ac:dyDescent="0.35">
      <c r="B13" s="180" t="str">
        <f ca="1">RIGHT(CELL("filename",'Table 14 PVT Con KP'!A2),LEN(CELL("filename",'Table 14 PVT Con KP'!A2))-FIND("]",CELL("filename",'Table 14 PVT Con KP'!A2)))</f>
        <v>Table 14 PVT Con KP</v>
      </c>
      <c r="C13" s="180" t="s">
        <v>279</v>
      </c>
    </row>
    <row r="14" spans="2:3" s="181" customFormat="1" x14ac:dyDescent="0.35">
      <c r="B14" s="180" t="str">
        <f ca="1">RIGHT(CELL("filename",'Table 15 GFCF'!A2),LEN(CELL("filename",'Table 15 GFCF'!A2))-FIND("]",CELL("filename",'Table 15 GFCF'!A2)))</f>
        <v>Table 15 GFCF</v>
      </c>
      <c r="C14" s="180" t="s">
        <v>280</v>
      </c>
    </row>
    <row r="15" spans="2:3" s="181" customFormat="1" x14ac:dyDescent="0.35">
      <c r="B15" s="180" t="str">
        <f ca="1">RIGHT(CELL("filename",'Table 16 GFCF'!A3),LEN(CELL("filename",'Table 16 GFCF'!A3))-FIND("]",CELL("filename",'Table 16 GFCF'!A3)))</f>
        <v>Table 16 GFCF</v>
      </c>
      <c r="C15" s="180" t="s">
        <v>281</v>
      </c>
    </row>
    <row r="16" spans="2:3" s="181" customFormat="1" x14ac:dyDescent="0.35">
      <c r="B16" s="180" t="str">
        <f ca="1">RIGHT(CELL("filename",'Table 17 &amp; 18 Assets'!A2),LEN(CELL("filename",'Table 17 &amp; 18 Assets'!A2))-FIND("]",CELL("filename",'Table 17 &amp; 18 Assets'!A2)))</f>
        <v>Table 17 &amp; 18 Assets</v>
      </c>
      <c r="C16" s="180" t="s">
        <v>282</v>
      </c>
    </row>
    <row r="17" spans="2:3" s="181" customFormat="1" x14ac:dyDescent="0.35">
      <c r="B17" s="180" t="str">
        <f ca="1">RIGHT(CELL("filename",'Table 19 &amp; 20 Type'!A2),LEN(CELL("filename",'Table 19 &amp; 20 Type'!A2))-FIND("]",CELL("filename",'Table 19 &amp; 20 Type'!A2)))</f>
        <v>Table 19 &amp; 20 Type</v>
      </c>
      <c r="C17" s="180" t="s">
        <v>283</v>
      </c>
    </row>
    <row r="18" spans="2:3" s="181" customFormat="1" x14ac:dyDescent="0.35">
      <c r="B18" s="180" t="str">
        <f ca="1">RIGHT(CELL("filename",'Table 21 &amp; 22 Stock'!A2),LEN(CELL("filename",'Table 21 &amp; 22 Stock'!A2))-FIND("]",CELL("filename",'Table 21 &amp; 22 Stock'!A2)))</f>
        <v>Table 21 &amp; 22 Stock</v>
      </c>
      <c r="C18" s="180" t="s">
        <v>284</v>
      </c>
    </row>
    <row r="19" spans="2:3" s="181" customFormat="1" x14ac:dyDescent="0.35">
      <c r="B19" s="180" t="str">
        <f ca="1">RIGHT(CELL("filename",'Table 23 Gen Gov'!A2),LEN(CELL("filename",'Table 23 Gen Gov'!A2))-FIND("]",CELL("filename",'Table 23 Gen Gov'!A2)))</f>
        <v>Table 23 Gen Gov</v>
      </c>
      <c r="C19" s="180" t="s">
        <v>285</v>
      </c>
    </row>
    <row r="20" spans="2:3" s="181" customFormat="1" x14ac:dyDescent="0.35">
      <c r="B20" s="180" t="str">
        <f ca="1">RIGHT(CELL("filename",'Table 24 External'!A2),LEN(CELL("filename",'Table 24 External'!A2))-FIND("]",CELL("filename",'Table 24 External'!A2)))</f>
        <v>Table 24 External</v>
      </c>
      <c r="C20" s="180" t="s">
        <v>183</v>
      </c>
    </row>
    <row r="21" spans="2:3" s="181" customFormat="1" x14ac:dyDescent="0.35">
      <c r="B21" s="180" t="str">
        <f ca="1">RIGHT(CELL("filename",'Table 25 Export CP'!A2),LEN(CELL("filename",'Table 25 Export CP'!A2))-FIND("]",CELL("filename",'Table 25 Export CP'!A2)))</f>
        <v>Table 25 Export CP</v>
      </c>
      <c r="C21" s="180" t="s">
        <v>286</v>
      </c>
    </row>
    <row r="22" spans="2:3" s="181" customFormat="1" x14ac:dyDescent="0.35">
      <c r="B22" s="180" t="str">
        <f ca="1">RIGHT(CELL("filename",'Table 26 Export KP'!A2),LEN(CELL("filename",'Table 26 Export KP'!A2))-FIND("]",CELL("filename",'Table 26 Export KP'!A2)))</f>
        <v>Table 26 Export KP</v>
      </c>
      <c r="C22" s="180" t="s">
        <v>287</v>
      </c>
    </row>
    <row r="23" spans="2:3" s="181" customFormat="1" x14ac:dyDescent="0.35">
      <c r="B23" s="180" t="str">
        <f ca="1">RIGHT(CELL("filename",'Table 27 Import CP'!A2),LEN(CELL("filename",'Table 27 Import CP'!A2))-FIND("]",CELL("filename",'Table 27 Import CP'!A2)))</f>
        <v>Table 27 Import CP</v>
      </c>
      <c r="C23" s="180" t="s">
        <v>288</v>
      </c>
    </row>
    <row r="24" spans="2:3" s="181" customFormat="1" x14ac:dyDescent="0.35">
      <c r="B24" s="180" t="str">
        <f ca="1">RIGHT(CELL("filename",'Table 28 Import KP'!A3),LEN(CELL("filename",'Table 28 Import KP'!A3))-FIND("]",CELL("filename",'Table 28 Import KP'!A3)))</f>
        <v>Table 28 Import KP</v>
      </c>
      <c r="C24" s="180" t="s">
        <v>289</v>
      </c>
    </row>
    <row r="25" spans="2:3" s="181" customFormat="1" x14ac:dyDescent="0.35">
      <c r="B25" s="180" t="str">
        <f ca="1">RIGHT(CELL("filename",'Table 29 Trade Indices'!A2),LEN(CELL("filename",'Table 29 Trade Indices'!A2))-FIND("]",CELL("filename",'Table 29 Trade Indices'!A2)))</f>
        <v>Table 29 Trade Indices</v>
      </c>
      <c r="C25" s="180" t="s">
        <v>290</v>
      </c>
    </row>
    <row r="26" spans="2:3" s="181" customFormat="1" x14ac:dyDescent="0.35">
      <c r="B26" s="180" t="str">
        <f ca="1">RIGHT(CELL("filename",'Table 30 Exchange Rate'!G3),LEN(CELL("filename",'Table 30 Exchange Rate'!A2))-FIND("]",CELL("filename",'Table 30 Exchange Rate'!A2)))</f>
        <v>Table 30 Exchange Rate</v>
      </c>
      <c r="C26" s="180" t="s">
        <v>291</v>
      </c>
    </row>
    <row r="27" spans="2:3" s="181" customFormat="1" x14ac:dyDescent="0.35"/>
    <row r="28" spans="2:3" ht="18.5" x14ac:dyDescent="0.45">
      <c r="B28" s="182"/>
    </row>
    <row r="29" spans="2:3" ht="18.5" x14ac:dyDescent="0.45">
      <c r="B29" s="182"/>
    </row>
  </sheetData>
  <hyperlinks>
    <hyperlink ref="B28:B29" location="'Table 4'!A1" display="'Table 4'!A1" xr:uid="{00000000-0004-0000-0100-000000000000}"/>
    <hyperlink ref="B4:C4" location="'Table 1'!A1" display="'Table 1'!A1" xr:uid="{00000000-0004-0000-0100-000001000000}"/>
    <hyperlink ref="B5:C5" location="'Table 2 &amp; 3'!A1" display="'Table 2 &amp; 3'!A1" xr:uid="{00000000-0004-0000-0100-000002000000}"/>
    <hyperlink ref="B6:C6" location="'Table 4'!A1" display="'Table 4'!A1" xr:uid="{00000000-0004-0000-0100-000003000000}"/>
    <hyperlink ref="B7:C7" location="'Table 5'!A1" display="'Table 5'!A1" xr:uid="{00000000-0004-0000-0100-000004000000}"/>
    <hyperlink ref="B8:C8" location="'Table 6'!A1" display="'Table 6'!A1" xr:uid="{00000000-0004-0000-0100-000005000000}"/>
    <hyperlink ref="B9:C9" location="'Table 7'!A1" display="'Table 7'!A1" xr:uid="{00000000-0004-0000-0100-000006000000}"/>
    <hyperlink ref="B10:C10" location="'Table 8 &amp; 9'!A1" display="'Table 8 &amp; 9'!A1" xr:uid="{00000000-0004-0000-0100-000007000000}"/>
    <hyperlink ref="B11:C11" location="'Table 10 &amp; 11'!A1" display="'Table 10 &amp; 11'!A1" xr:uid="{00000000-0004-0000-0100-000008000000}"/>
    <hyperlink ref="B12:C12" location="'Table 12 &amp; 13 PVT Con CP'!A1" display="'Table 12 &amp; 13 PVT Con CP'!A1" xr:uid="{00000000-0004-0000-0100-000009000000}"/>
    <hyperlink ref="B13:C13" location="'Table 14 PVT Con KP'!A1" display="'Table 14 PVT Con KP'!A1" xr:uid="{00000000-0004-0000-0100-00000A000000}"/>
    <hyperlink ref="B14:C14" location="'Table 15 GFCF'!A1" display="'Table 15 GFCF'!A1" xr:uid="{00000000-0004-0000-0100-00000B000000}"/>
    <hyperlink ref="B15:C15" location="'Table 16 GFCF'!A1" display="'Table 16 GFCF'!A1" xr:uid="{00000000-0004-0000-0100-00000C000000}"/>
    <hyperlink ref="B16:C16" location="'Table 17 &amp; 18 Assets'!A1" display="'Table 17 &amp; 18 Assets'!A1" xr:uid="{00000000-0004-0000-0100-00000D000000}"/>
    <hyperlink ref="B17:C17" location="'Table 19 &amp; 20 Type'!A1" display="'Table 19 &amp; 20 Type'!A1" xr:uid="{00000000-0004-0000-0100-00000E000000}"/>
    <hyperlink ref="B18:C18" location="'Table 21 &amp; 22 Stock'!A1" display="'Table 21 &amp; 22 Stock'!A1" xr:uid="{00000000-0004-0000-0100-00000F000000}"/>
    <hyperlink ref="B19:C19" location="'Table 23 Gen Gov'!A1" display="'Table 23 Gen Gov'!A1" xr:uid="{00000000-0004-0000-0100-000010000000}"/>
    <hyperlink ref="B20:C20" location="'Table 24 External'!A1" display="'Table 24 External'!A1" xr:uid="{00000000-0004-0000-0100-000011000000}"/>
    <hyperlink ref="B21:C21" location="'Table 25 Export CP'!A1" display="'Table 25 Export CP'!A1" xr:uid="{00000000-0004-0000-0100-000012000000}"/>
    <hyperlink ref="B22:C22" location="'Table 26 Export KP'!A1" display="'Table 26 Export KP'!A1" xr:uid="{00000000-0004-0000-0100-000013000000}"/>
    <hyperlink ref="B23:C23" location="'Table 27 Import CP'!A1" display="'Table 27 Import CP'!A1" xr:uid="{00000000-0004-0000-0100-000014000000}"/>
    <hyperlink ref="B24:C24" location="'Table 28 Import KP'!A1" display="'Table 28 Import KP'!A1" xr:uid="{00000000-0004-0000-0100-000015000000}"/>
    <hyperlink ref="B25:C25" location="'Table 29 Trade Indices'!A1" display="'Table 29 Trade Indices'!A1" xr:uid="{00000000-0004-0000-0100-000016000000}"/>
    <hyperlink ref="B26:C26" location="'Table 30 Exchange Rate'!A1" display="'Table 30 Exchange Rate'!A1" xr:uid="{00000000-0004-0000-0100-000017000000}"/>
    <hyperlink ref="B3" location="'Table 1'!A1" display="'Table 1'!A1" xr:uid="{5E26DC4F-4272-4B97-9E25-7187E4F7CB19}"/>
    <hyperlink ref="C3" location="NAM!A1" display="National Accounts Matrix 2023" xr:uid="{611D3F91-4ED1-4647-BBE4-54AA269CD79B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V38"/>
  <sheetViews>
    <sheetView zoomScale="90" zoomScaleNormal="90" workbookViewId="0">
      <pane xSplit="1" ySplit="2" topLeftCell="G32" activePane="bottomRight" state="frozen"/>
      <selection activeCell="M33" sqref="M33"/>
      <selection pane="topRight" activeCell="M33" sqref="M33"/>
      <selection pane="bottomLeft" activeCell="M33" sqref="M33"/>
      <selection pane="bottomRight" activeCell="A39" sqref="A39"/>
    </sheetView>
  </sheetViews>
  <sheetFormatPr defaultRowHeight="14.5" x14ac:dyDescent="0.35"/>
  <cols>
    <col min="1" max="1" width="54.81640625" customWidth="1"/>
    <col min="2" max="2" width="9.7265625" hidden="1" customWidth="1"/>
    <col min="3" max="3" width="10" hidden="1" customWidth="1"/>
    <col min="4" max="6" width="10" customWidth="1"/>
    <col min="7" max="8" width="10" bestFit="1" customWidth="1"/>
    <col min="9" max="9" width="10" customWidth="1"/>
    <col min="10" max="10" width="10" bestFit="1" customWidth="1"/>
    <col min="11" max="14" width="10.26953125" customWidth="1"/>
    <col min="15" max="16" width="11.1796875" bestFit="1" customWidth="1"/>
  </cols>
  <sheetData>
    <row r="1" spans="1:22" ht="43.5" x14ac:dyDescent="0.35">
      <c r="E1" s="207" t="s">
        <v>295</v>
      </c>
    </row>
    <row r="2" spans="1:22" ht="23.5" x14ac:dyDescent="0.55000000000000004">
      <c r="A2" s="94" t="s">
        <v>183</v>
      </c>
    </row>
    <row r="4" spans="1:22" ht="15" thickBot="1" x14ac:dyDescent="0.4">
      <c r="A4" s="1"/>
      <c r="B4" s="1"/>
      <c r="C4" s="1"/>
      <c r="D4" s="1"/>
    </row>
    <row r="5" spans="1:22" ht="30" customHeight="1" thickTop="1" thickBot="1" x14ac:dyDescent="0.4">
      <c r="A5" s="85"/>
      <c r="B5" s="86" t="s">
        <v>83</v>
      </c>
      <c r="C5" s="86" t="s">
        <v>143</v>
      </c>
      <c r="D5" s="86" t="s">
        <v>144</v>
      </c>
      <c r="E5" s="86" t="s">
        <v>145</v>
      </c>
      <c r="F5" s="86" t="s">
        <v>146</v>
      </c>
      <c r="G5" s="86" t="s">
        <v>241</v>
      </c>
      <c r="H5" s="86" t="s">
        <v>261</v>
      </c>
      <c r="I5" s="86" t="s">
        <v>292</v>
      </c>
      <c r="J5" s="86" t="s">
        <v>293</v>
      </c>
      <c r="K5" s="86" t="s">
        <v>300</v>
      </c>
      <c r="L5" s="86" t="s">
        <v>364</v>
      </c>
      <c r="M5" s="86" t="s">
        <v>366</v>
      </c>
      <c r="N5" s="86" t="s">
        <v>367</v>
      </c>
    </row>
    <row r="6" spans="1:22" ht="30" customHeight="1" thickTop="1" x14ac:dyDescent="0.45">
      <c r="A6" s="88" t="s">
        <v>54</v>
      </c>
      <c r="B6" s="88">
        <v>44036.01123046875</v>
      </c>
      <c r="C6" s="88">
        <v>52609.068359375</v>
      </c>
      <c r="D6" s="88">
        <v>51648.0341796875</v>
      </c>
      <c r="E6" s="88">
        <v>55212.6171875</v>
      </c>
      <c r="F6" s="88">
        <v>57683.2177734375</v>
      </c>
      <c r="G6" s="88">
        <v>64971.5029296875</v>
      </c>
      <c r="H6" s="88">
        <v>65962.3271484375</v>
      </c>
      <c r="I6" s="88">
        <v>58681.35498046875</v>
      </c>
      <c r="J6" s="88">
        <v>58573.64453125</v>
      </c>
      <c r="K6" s="88">
        <v>83176.19775390625</v>
      </c>
      <c r="L6" s="88">
        <v>99980.93359375</v>
      </c>
      <c r="M6" s="88">
        <v>102673.1318359375</v>
      </c>
      <c r="N6" s="88">
        <v>120523.6875</v>
      </c>
      <c r="O6" s="203"/>
      <c r="P6" s="203"/>
      <c r="Q6" s="203"/>
      <c r="R6" s="203"/>
      <c r="S6" s="203"/>
      <c r="T6" s="203"/>
      <c r="U6" s="203"/>
      <c r="V6" s="203"/>
    </row>
    <row r="7" spans="1:22" ht="30" customHeight="1" x14ac:dyDescent="0.45">
      <c r="A7" s="88" t="s">
        <v>60</v>
      </c>
      <c r="B7" s="88">
        <v>39080.546875</v>
      </c>
      <c r="C7" s="88">
        <v>42924.84375</v>
      </c>
      <c r="D7" s="88">
        <v>41621.22265625</v>
      </c>
      <c r="E7" s="88">
        <v>48023.875</v>
      </c>
      <c r="F7" s="88">
        <v>49761.7734375</v>
      </c>
      <c r="G7" s="88">
        <v>56610.734375</v>
      </c>
      <c r="H7" s="88">
        <v>57541.7890625</v>
      </c>
      <c r="I7" s="88">
        <v>53652.44921875</v>
      </c>
      <c r="J7" s="88">
        <v>53812.71484375</v>
      </c>
      <c r="K7" s="88">
        <v>75078.3359375</v>
      </c>
      <c r="L7" s="88">
        <v>88856.0625</v>
      </c>
      <c r="M7" s="88">
        <v>88899.6875</v>
      </c>
      <c r="N7" s="88">
        <v>103639.484375</v>
      </c>
      <c r="O7" s="203"/>
      <c r="P7" s="203"/>
      <c r="Q7" s="203"/>
      <c r="R7" s="203"/>
      <c r="S7" s="203"/>
      <c r="T7" s="203"/>
      <c r="U7" s="203"/>
      <c r="V7" s="203"/>
    </row>
    <row r="8" spans="1:22" ht="30" customHeight="1" x14ac:dyDescent="0.45">
      <c r="A8" s="88" t="s">
        <v>61</v>
      </c>
      <c r="B8" s="88">
        <v>4955.46435546875</v>
      </c>
      <c r="C8" s="88">
        <v>9684.224609375</v>
      </c>
      <c r="D8" s="88">
        <v>10026.8115234375</v>
      </c>
      <c r="E8" s="88">
        <v>7188.7421875</v>
      </c>
      <c r="F8" s="88">
        <v>7921.4443359375</v>
      </c>
      <c r="G8" s="88">
        <v>8360.7685546875</v>
      </c>
      <c r="H8" s="88">
        <v>8420.5380859375</v>
      </c>
      <c r="I8" s="88">
        <v>5028.90576171875</v>
      </c>
      <c r="J8" s="88">
        <v>4760.9296875</v>
      </c>
      <c r="K8" s="88">
        <v>8097.86181640625</v>
      </c>
      <c r="L8" s="88">
        <v>11124.87109375</v>
      </c>
      <c r="M8" s="88">
        <v>13773.4443359375</v>
      </c>
      <c r="N8" s="88">
        <v>16884.203125</v>
      </c>
      <c r="O8" s="203"/>
      <c r="P8" s="203"/>
      <c r="Q8" s="203"/>
      <c r="R8" s="203"/>
      <c r="S8" s="203"/>
      <c r="T8" s="203"/>
      <c r="U8" s="203"/>
      <c r="V8" s="203"/>
    </row>
    <row r="9" spans="1:22" ht="30" customHeight="1" x14ac:dyDescent="0.45">
      <c r="A9" s="88" t="s">
        <v>55</v>
      </c>
      <c r="B9" s="88">
        <v>70715.64501953125</v>
      </c>
      <c r="C9" s="88">
        <v>86380.037109375</v>
      </c>
      <c r="D9" s="88">
        <v>90339.083984375</v>
      </c>
      <c r="E9" s="88">
        <v>92979.2744140625</v>
      </c>
      <c r="F9" s="88">
        <v>81665.37451171875</v>
      </c>
      <c r="G9" s="88">
        <v>82985.376953125</v>
      </c>
      <c r="H9" s="88">
        <v>84263.50830078125</v>
      </c>
      <c r="I9" s="88">
        <v>75355.5537109375</v>
      </c>
      <c r="J9" s="88">
        <v>94556.638671875</v>
      </c>
      <c r="K9" s="88">
        <v>120891.8623046875</v>
      </c>
      <c r="L9" s="88">
        <v>153681.14453125</v>
      </c>
      <c r="M9" s="88">
        <v>167356.54296875</v>
      </c>
      <c r="N9" s="88">
        <v>172391.9609375</v>
      </c>
      <c r="O9" s="203"/>
      <c r="P9" s="203"/>
      <c r="Q9" s="203"/>
      <c r="R9" s="203"/>
      <c r="S9" s="203"/>
      <c r="T9" s="203"/>
      <c r="U9" s="203"/>
      <c r="V9" s="203"/>
    </row>
    <row r="10" spans="1:22" ht="30" customHeight="1" x14ac:dyDescent="0.45">
      <c r="A10" s="88" t="s">
        <v>62</v>
      </c>
      <c r="B10" s="88">
        <v>63516.6015625</v>
      </c>
      <c r="C10" s="88">
        <v>76819.390625</v>
      </c>
      <c r="D10" s="88">
        <v>81673.7890625</v>
      </c>
      <c r="E10" s="88">
        <v>82855.9140625</v>
      </c>
      <c r="F10" s="88">
        <v>73763.6484375</v>
      </c>
      <c r="G10" s="88">
        <v>75164.8984375</v>
      </c>
      <c r="H10" s="88">
        <v>76956.8984375</v>
      </c>
      <c r="I10" s="88">
        <v>66535.015625</v>
      </c>
      <c r="J10" s="88">
        <v>84003.8671875</v>
      </c>
      <c r="K10" s="88">
        <v>108019.765625</v>
      </c>
      <c r="L10" s="88">
        <v>121047.03125</v>
      </c>
      <c r="M10" s="88">
        <v>132569.046875</v>
      </c>
      <c r="N10" s="88">
        <v>133165.1875</v>
      </c>
      <c r="O10" s="203"/>
      <c r="P10" s="203"/>
      <c r="Q10" s="203"/>
      <c r="R10" s="203"/>
      <c r="S10" s="203"/>
      <c r="T10" s="203"/>
      <c r="U10" s="203"/>
      <c r="V10" s="203"/>
    </row>
    <row r="11" spans="1:22" ht="30" customHeight="1" x14ac:dyDescent="0.45">
      <c r="A11" s="88" t="s">
        <v>63</v>
      </c>
      <c r="B11" s="88">
        <v>7199.04345703125</v>
      </c>
      <c r="C11" s="88">
        <v>9560.646484375</v>
      </c>
      <c r="D11" s="88">
        <v>8665.294921875</v>
      </c>
      <c r="E11" s="88">
        <v>10123.3603515625</v>
      </c>
      <c r="F11" s="88">
        <v>7901.72607421875</v>
      </c>
      <c r="G11" s="88">
        <v>7820.478515625</v>
      </c>
      <c r="H11" s="88">
        <v>7306.60986328125</v>
      </c>
      <c r="I11" s="88">
        <v>8820.5380859375</v>
      </c>
      <c r="J11" s="88">
        <v>10552.771484375</v>
      </c>
      <c r="K11" s="88">
        <v>12872.0966796875</v>
      </c>
      <c r="L11" s="88">
        <v>32634.11328125</v>
      </c>
      <c r="M11" s="88">
        <v>34787.49609375</v>
      </c>
      <c r="N11" s="88">
        <v>39226.7734375</v>
      </c>
      <c r="O11" s="203"/>
      <c r="P11" s="203"/>
      <c r="Q11" s="203"/>
      <c r="R11" s="203"/>
      <c r="S11" s="203"/>
      <c r="T11" s="203"/>
      <c r="U11" s="203"/>
      <c r="V11" s="203"/>
    </row>
    <row r="12" spans="1:22" ht="30" customHeight="1" x14ac:dyDescent="0.45">
      <c r="A12" s="87" t="s">
        <v>64</v>
      </c>
      <c r="B12" s="87">
        <v>-26679.6337890625</v>
      </c>
      <c r="C12" s="87">
        <v>-33770.96875</v>
      </c>
      <c r="D12" s="87">
        <v>-38691.0498046875</v>
      </c>
      <c r="E12" s="87">
        <v>-37766.6572265625</v>
      </c>
      <c r="F12" s="87">
        <v>-23982.15673828125</v>
      </c>
      <c r="G12" s="87">
        <v>-18013.8740234375</v>
      </c>
      <c r="H12" s="87">
        <v>-18301.18115234375</v>
      </c>
      <c r="I12" s="87">
        <v>-16674.19873046875</v>
      </c>
      <c r="J12" s="87">
        <v>-35982.994140625</v>
      </c>
      <c r="K12" s="87">
        <v>-37715.66455078125</v>
      </c>
      <c r="L12" s="87">
        <v>-53700.2109375</v>
      </c>
      <c r="M12" s="87">
        <v>-64683.4111328125</v>
      </c>
      <c r="N12" s="87">
        <v>-51868.2734375</v>
      </c>
      <c r="O12" s="203"/>
      <c r="P12" s="203"/>
      <c r="Q12" s="203"/>
      <c r="R12" s="203"/>
      <c r="S12" s="203"/>
      <c r="T12" s="203"/>
      <c r="U12" s="203"/>
      <c r="V12" s="203"/>
    </row>
    <row r="13" spans="1:22" ht="30" customHeight="1" x14ac:dyDescent="0.45">
      <c r="A13" s="88" t="s">
        <v>65</v>
      </c>
      <c r="B13" s="88">
        <v>3206.7412757795369</v>
      </c>
      <c r="C13" s="88">
        <v>4043.4964969528492</v>
      </c>
      <c r="D13" s="88">
        <v>3925.7011896124086</v>
      </c>
      <c r="E13" s="88">
        <v>3873.7233976106436</v>
      </c>
      <c r="F13" s="88">
        <v>3827.1533540153555</v>
      </c>
      <c r="G13" s="88">
        <v>4535.1363861963191</v>
      </c>
      <c r="H13" s="88">
        <v>4457.4703196613673</v>
      </c>
      <c r="I13" s="88">
        <v>3999.1289400817795</v>
      </c>
      <c r="J13" s="88">
        <v>5043.3495743967615</v>
      </c>
      <c r="K13" s="88">
        <v>5140.6648268771132</v>
      </c>
      <c r="L13" s="88">
        <v>7847.6400568735608</v>
      </c>
      <c r="M13" s="88">
        <v>10433.070407379049</v>
      </c>
      <c r="N13" s="88">
        <v>9829.3203424356634</v>
      </c>
      <c r="O13" s="203"/>
      <c r="P13" s="203"/>
      <c r="Q13" s="203"/>
      <c r="R13" s="203"/>
      <c r="S13" s="203"/>
      <c r="T13" s="203"/>
      <c r="U13" s="203"/>
      <c r="V13" s="203"/>
    </row>
    <row r="14" spans="1:22" ht="30" customHeight="1" x14ac:dyDescent="0.45">
      <c r="A14" s="88" t="s">
        <v>66</v>
      </c>
      <c r="B14" s="88">
        <v>323.55164458376123</v>
      </c>
      <c r="C14" s="88">
        <v>494.65895295966004</v>
      </c>
      <c r="D14" s="88">
        <v>326.59595558507999</v>
      </c>
      <c r="E14" s="88">
        <v>338.54176638785998</v>
      </c>
      <c r="F14" s="88">
        <v>365.22368073078007</v>
      </c>
      <c r="G14" s="88">
        <v>402.43634369190005</v>
      </c>
      <c r="H14" s="88">
        <v>400.61797383658006</v>
      </c>
      <c r="I14" s="88">
        <v>327.61029828357499</v>
      </c>
      <c r="J14" s="88">
        <v>230.23865989931937</v>
      </c>
      <c r="K14" s="88">
        <v>318.872208054</v>
      </c>
      <c r="L14" s="88">
        <v>779.36137051000026</v>
      </c>
      <c r="M14" s="88">
        <v>848.15096939000034</v>
      </c>
      <c r="N14" s="88">
        <v>901.81153124999992</v>
      </c>
      <c r="O14" s="203"/>
      <c r="P14" s="203"/>
      <c r="Q14" s="203"/>
      <c r="R14" s="203"/>
      <c r="S14" s="203"/>
      <c r="T14" s="203"/>
      <c r="U14" s="203"/>
      <c r="V14" s="203"/>
    </row>
    <row r="15" spans="1:22" ht="30" customHeight="1" x14ac:dyDescent="0.45">
      <c r="A15" s="88" t="s">
        <v>67</v>
      </c>
      <c r="B15" s="88">
        <v>2883.1896311957757</v>
      </c>
      <c r="C15" s="88">
        <v>3548.8375439931892</v>
      </c>
      <c r="D15" s="88">
        <v>3599.1052340273286</v>
      </c>
      <c r="E15" s="88">
        <v>3535.1816312227838</v>
      </c>
      <c r="F15" s="88">
        <v>3461.9296732845755</v>
      </c>
      <c r="G15" s="88">
        <v>4132.7000425044189</v>
      </c>
      <c r="H15" s="88">
        <v>4056.8523458247869</v>
      </c>
      <c r="I15" s="88">
        <v>3671.5186417982045</v>
      </c>
      <c r="J15" s="88">
        <v>4813.1109144974416</v>
      </c>
      <c r="K15" s="88">
        <v>4821.7926188231131</v>
      </c>
      <c r="L15" s="88">
        <v>7068.2786863635602</v>
      </c>
      <c r="M15" s="88">
        <v>9584.9194379890487</v>
      </c>
      <c r="N15" s="88">
        <v>8927.5088111856639</v>
      </c>
      <c r="O15" s="203"/>
      <c r="P15" s="203"/>
      <c r="Q15" s="203"/>
      <c r="R15" s="203"/>
      <c r="S15" s="203"/>
      <c r="T15" s="203"/>
      <c r="U15" s="203"/>
      <c r="V15" s="203"/>
    </row>
    <row r="16" spans="1:22" ht="30" customHeight="1" x14ac:dyDescent="0.45">
      <c r="A16" s="88" t="s">
        <v>68</v>
      </c>
      <c r="B16" s="88">
        <v>3511.9929943974248</v>
      </c>
      <c r="C16" s="88">
        <v>4823.0343459179376</v>
      </c>
      <c r="D16" s="88">
        <v>4159.0052251818761</v>
      </c>
      <c r="E16" s="88">
        <v>6973.6977125383455</v>
      </c>
      <c r="F16" s="88">
        <v>6935.9662824328598</v>
      </c>
      <c r="G16" s="88">
        <v>11221.857285873642</v>
      </c>
      <c r="H16" s="88">
        <v>8904.033552566174</v>
      </c>
      <c r="I16" s="88">
        <v>4721.5938498504238</v>
      </c>
      <c r="J16" s="88">
        <v>11964.236920914173</v>
      </c>
      <c r="K16" s="88">
        <v>14227.524707174367</v>
      </c>
      <c r="L16" s="88">
        <v>18412.572902547094</v>
      </c>
      <c r="M16" s="88">
        <v>18300.889398211388</v>
      </c>
      <c r="N16" s="88">
        <v>26098.360001233883</v>
      </c>
      <c r="O16" s="203"/>
      <c r="P16" s="203"/>
      <c r="Q16" s="203"/>
      <c r="R16" s="203"/>
      <c r="S16" s="203"/>
      <c r="T16" s="203"/>
      <c r="U16" s="203"/>
      <c r="V16" s="203"/>
    </row>
    <row r="17" spans="1:22" ht="30" customHeight="1" x14ac:dyDescent="0.45">
      <c r="A17" s="88" t="s">
        <v>66</v>
      </c>
      <c r="B17" s="88">
        <v>432.80818209602108</v>
      </c>
      <c r="C17" s="88">
        <v>791.03201776904928</v>
      </c>
      <c r="D17" s="88">
        <v>468.57548744329</v>
      </c>
      <c r="E17" s="88">
        <v>361.00226798618746</v>
      </c>
      <c r="F17" s="88">
        <v>482.29398237167703</v>
      </c>
      <c r="G17" s="88">
        <v>412.26202511609927</v>
      </c>
      <c r="H17" s="88">
        <v>405.64525990781993</v>
      </c>
      <c r="I17" s="88">
        <v>410.97557316316602</v>
      </c>
      <c r="J17" s="88">
        <v>308.49273686587679</v>
      </c>
      <c r="K17" s="88">
        <v>381.08968630200008</v>
      </c>
      <c r="L17" s="88">
        <v>577.8492509552342</v>
      </c>
      <c r="M17" s="88">
        <v>611.29657701165456</v>
      </c>
      <c r="N17" s="88">
        <v>864.19591712463171</v>
      </c>
      <c r="O17" s="203"/>
      <c r="P17" s="203"/>
      <c r="Q17" s="203"/>
      <c r="R17" s="203"/>
      <c r="S17" s="203"/>
      <c r="T17" s="203"/>
      <c r="U17" s="203"/>
      <c r="V17" s="203"/>
    </row>
    <row r="18" spans="1:22" ht="30" customHeight="1" x14ac:dyDescent="0.45">
      <c r="A18" s="88" t="s">
        <v>67</v>
      </c>
      <c r="B18" s="88">
        <v>3079.1848123014038</v>
      </c>
      <c r="C18" s="88">
        <v>4032.0023281488884</v>
      </c>
      <c r="D18" s="88">
        <v>3690.4297377385865</v>
      </c>
      <c r="E18" s="88">
        <v>6612.6954445521578</v>
      </c>
      <c r="F18" s="88">
        <v>6453.6723000611828</v>
      </c>
      <c r="G18" s="88">
        <v>10809.595260757544</v>
      </c>
      <c r="H18" s="88">
        <v>8498.3882926583537</v>
      </c>
      <c r="I18" s="88">
        <v>4310.618276687258</v>
      </c>
      <c r="J18" s="88">
        <v>11655.744184048295</v>
      </c>
      <c r="K18" s="88">
        <v>13846.435020872366</v>
      </c>
      <c r="L18" s="88">
        <v>17834.723651591859</v>
      </c>
      <c r="M18" s="88">
        <v>17689.592821199734</v>
      </c>
      <c r="N18" s="88">
        <v>25234.164084109252</v>
      </c>
      <c r="O18" s="203"/>
      <c r="P18" s="203"/>
      <c r="Q18" s="203"/>
      <c r="R18" s="203"/>
      <c r="S18" s="203"/>
      <c r="T18" s="203"/>
      <c r="U18" s="203"/>
      <c r="V18" s="203"/>
    </row>
    <row r="19" spans="1:22" ht="30" customHeight="1" x14ac:dyDescent="0.45">
      <c r="A19" s="87" t="s">
        <v>69</v>
      </c>
      <c r="B19" s="87">
        <v>-305.25171861788795</v>
      </c>
      <c r="C19" s="87">
        <v>-779.53784896508841</v>
      </c>
      <c r="D19" s="87">
        <v>-233.30403556946749</v>
      </c>
      <c r="E19" s="87">
        <v>-3099.9743149277019</v>
      </c>
      <c r="F19" s="87">
        <v>-3108.8129284175043</v>
      </c>
      <c r="G19" s="87">
        <v>-6686.7208996773234</v>
      </c>
      <c r="H19" s="87">
        <v>-4446.5632329048067</v>
      </c>
      <c r="I19" s="87">
        <v>-722.46490976864425</v>
      </c>
      <c r="J19" s="87">
        <v>-6920.8873465174111</v>
      </c>
      <c r="K19" s="87">
        <v>-9086.8598802972538</v>
      </c>
      <c r="L19" s="87">
        <v>-10564.932845673533</v>
      </c>
      <c r="M19" s="87">
        <v>-7867.8189908323384</v>
      </c>
      <c r="N19" s="87">
        <v>-16269.03965879822</v>
      </c>
      <c r="O19" s="203"/>
      <c r="P19" s="203"/>
      <c r="Q19" s="203"/>
      <c r="R19" s="203"/>
      <c r="S19" s="203"/>
      <c r="T19" s="203"/>
      <c r="U19" s="203"/>
      <c r="V19" s="203"/>
    </row>
    <row r="20" spans="1:22" ht="30" customHeight="1" x14ac:dyDescent="0.45">
      <c r="A20" s="88" t="s">
        <v>70</v>
      </c>
      <c r="B20" s="88">
        <v>16439.063772397465</v>
      </c>
      <c r="C20" s="88">
        <v>20327.184968738427</v>
      </c>
      <c r="D20" s="88">
        <v>19933.651243490127</v>
      </c>
      <c r="E20" s="88">
        <v>17563.176977971169</v>
      </c>
      <c r="F20" s="88">
        <v>20997.137419846149</v>
      </c>
      <c r="G20" s="88">
        <v>20566.313721765058</v>
      </c>
      <c r="H20" s="88">
        <v>21688.411755530127</v>
      </c>
      <c r="I20" s="88">
        <v>25078.740407315505</v>
      </c>
      <c r="J20" s="88">
        <v>20270.716421104502</v>
      </c>
      <c r="K20" s="88">
        <v>19488.991548721766</v>
      </c>
      <c r="L20" s="88">
        <v>28516.959405443642</v>
      </c>
      <c r="M20" s="88">
        <v>34194.146018274922</v>
      </c>
      <c r="N20" s="88">
        <v>30782.591970492387</v>
      </c>
      <c r="O20" s="203"/>
      <c r="P20" s="203"/>
      <c r="Q20" s="203"/>
      <c r="R20" s="203"/>
      <c r="S20" s="203"/>
      <c r="T20" s="203"/>
      <c r="U20" s="203"/>
      <c r="V20" s="203"/>
    </row>
    <row r="21" spans="1:22" ht="30" customHeight="1" x14ac:dyDescent="0.45">
      <c r="A21" s="88" t="s">
        <v>71</v>
      </c>
      <c r="B21" s="88">
        <v>94.490138700000003</v>
      </c>
      <c r="C21" s="88">
        <v>137.41407220000002</v>
      </c>
      <c r="D21" s="88">
        <v>151.6477649</v>
      </c>
      <c r="E21" s="88">
        <v>229.25677530000002</v>
      </c>
      <c r="F21" s="88">
        <v>227.52376020000003</v>
      </c>
      <c r="G21" s="88">
        <v>209.27980690000001</v>
      </c>
      <c r="H21" s="88">
        <v>323.90903680000002</v>
      </c>
      <c r="I21" s="88">
        <v>114.05655859999999</v>
      </c>
      <c r="J21" s="88">
        <v>517.89909941500002</v>
      </c>
      <c r="K21" s="88">
        <v>584.45971974000008</v>
      </c>
      <c r="L21" s="88">
        <v>1253.6490281700001</v>
      </c>
      <c r="M21" s="88">
        <v>1403.0039885260001</v>
      </c>
      <c r="N21" s="88">
        <v>1702.4974385539999</v>
      </c>
      <c r="O21" s="203"/>
      <c r="P21" s="203"/>
      <c r="Q21" s="203"/>
      <c r="R21" s="203"/>
      <c r="S21" s="203"/>
      <c r="T21" s="203"/>
      <c r="U21" s="203"/>
      <c r="V21" s="203"/>
    </row>
    <row r="22" spans="1:22" ht="30" customHeight="1" x14ac:dyDescent="0.45">
      <c r="A22" s="88" t="s">
        <v>72</v>
      </c>
      <c r="B22" s="88">
        <v>14493.868388000001</v>
      </c>
      <c r="C22" s="88">
        <v>17269.111492</v>
      </c>
      <c r="D22" s="88">
        <v>17374.269683000002</v>
      </c>
      <c r="E22" s="88">
        <v>14834.75153275</v>
      </c>
      <c r="F22" s="88">
        <v>18215.749303999997</v>
      </c>
      <c r="G22" s="88">
        <v>17930.513637671957</v>
      </c>
      <c r="H22" s="88">
        <v>18535.421077999999</v>
      </c>
      <c r="I22" s="88">
        <v>21419.481058249999</v>
      </c>
      <c r="J22" s="88">
        <v>16626.375183110002</v>
      </c>
      <c r="K22" s="88">
        <v>14329.157341119999</v>
      </c>
      <c r="L22" s="88">
        <v>21807.783447499998</v>
      </c>
      <c r="M22" s="88">
        <v>27120.944052999999</v>
      </c>
      <c r="N22" s="88">
        <v>22856.715968</v>
      </c>
      <c r="O22" s="203"/>
      <c r="P22" s="203"/>
      <c r="Q22" s="203"/>
      <c r="R22" s="203"/>
      <c r="S22" s="203"/>
      <c r="T22" s="203"/>
      <c r="U22" s="203"/>
      <c r="V22" s="203"/>
    </row>
    <row r="23" spans="1:22" ht="30" customHeight="1" x14ac:dyDescent="0.45">
      <c r="A23" s="88" t="s">
        <v>73</v>
      </c>
      <c r="B23" s="88">
        <v>1165.5386079200002</v>
      </c>
      <c r="C23" s="88">
        <v>1977.2334034766668</v>
      </c>
      <c r="D23" s="88">
        <v>1759.3782227299998</v>
      </c>
      <c r="E23" s="88">
        <v>1247.4832306199999</v>
      </c>
      <c r="F23" s="88">
        <v>1270.55291442</v>
      </c>
      <c r="G23" s="88">
        <v>1297.5627464649999</v>
      </c>
      <c r="H23" s="88">
        <v>1378.2331560928681</v>
      </c>
      <c r="I23" s="88">
        <v>1428.2461171903053</v>
      </c>
      <c r="J23" s="88">
        <v>1410.8263705456852</v>
      </c>
      <c r="K23" s="88">
        <v>1978.5492475954165</v>
      </c>
      <c r="L23" s="88">
        <v>1957.893028138214</v>
      </c>
      <c r="M23" s="88">
        <v>1982.1530684016666</v>
      </c>
      <c r="N23" s="88">
        <v>1925.7204114759779</v>
      </c>
      <c r="O23" s="203"/>
      <c r="P23" s="203"/>
      <c r="Q23" s="203"/>
      <c r="R23" s="203"/>
      <c r="S23" s="203"/>
      <c r="T23" s="203"/>
      <c r="U23" s="203"/>
      <c r="V23" s="203"/>
    </row>
    <row r="24" spans="1:22" ht="30" customHeight="1" x14ac:dyDescent="0.45">
      <c r="A24" s="88" t="s">
        <v>74</v>
      </c>
      <c r="B24" s="88">
        <v>685.16663777746498</v>
      </c>
      <c r="C24" s="88">
        <v>943.42600106175985</v>
      </c>
      <c r="D24" s="88">
        <v>648.35557286012295</v>
      </c>
      <c r="E24" s="88">
        <v>1251.6854393011663</v>
      </c>
      <c r="F24" s="88">
        <v>1283.3114412261502</v>
      </c>
      <c r="G24" s="88">
        <v>1128.9575307281057</v>
      </c>
      <c r="H24" s="88">
        <v>1450.8484846372608</v>
      </c>
      <c r="I24" s="88">
        <v>2116.9566732751973</v>
      </c>
      <c r="J24" s="88">
        <v>1715.6157680338151</v>
      </c>
      <c r="K24" s="88">
        <v>2596.8252402663475</v>
      </c>
      <c r="L24" s="88">
        <v>3497.6339016354336</v>
      </c>
      <c r="M24" s="88">
        <v>3688.0449083472536</v>
      </c>
      <c r="N24" s="88">
        <v>4297.6581524624071</v>
      </c>
      <c r="O24" s="203"/>
      <c r="P24" s="203"/>
      <c r="Q24" s="203"/>
      <c r="R24" s="203"/>
      <c r="S24" s="203"/>
      <c r="T24" s="203"/>
      <c r="U24" s="203"/>
      <c r="V24" s="203"/>
    </row>
    <row r="25" spans="1:22" ht="30" customHeight="1" x14ac:dyDescent="0.45">
      <c r="A25" s="88" t="s">
        <v>75</v>
      </c>
      <c r="B25" s="88">
        <v>1439.771373662611</v>
      </c>
      <c r="C25" s="88">
        <v>1744.2874024515806</v>
      </c>
      <c r="D25" s="88">
        <v>1989.5186515665753</v>
      </c>
      <c r="E25" s="88">
        <v>1905.7058283326742</v>
      </c>
      <c r="F25" s="88">
        <v>1866.5749456963504</v>
      </c>
      <c r="G25" s="88">
        <v>1930.6735451998054</v>
      </c>
      <c r="H25" s="88">
        <v>2754.5101417668611</v>
      </c>
      <c r="I25" s="88">
        <v>2696.6792024697684</v>
      </c>
      <c r="J25" s="88">
        <v>2580.9903199138662</v>
      </c>
      <c r="K25" s="88">
        <v>2893.7793585600002</v>
      </c>
      <c r="L25" s="88">
        <v>2400.1772119380685</v>
      </c>
      <c r="M25" s="88">
        <v>3101.9558244240293</v>
      </c>
      <c r="N25" s="88">
        <v>4653.0177818965076</v>
      </c>
      <c r="O25" s="203"/>
      <c r="P25" s="203"/>
      <c r="Q25" s="203"/>
      <c r="R25" s="203"/>
      <c r="S25" s="203"/>
      <c r="T25" s="203"/>
      <c r="U25" s="203"/>
      <c r="V25" s="203"/>
    </row>
    <row r="26" spans="1:22" ht="30" customHeight="1" x14ac:dyDescent="0.45">
      <c r="A26" s="88" t="s">
        <v>71</v>
      </c>
      <c r="B26" s="88">
        <v>4</v>
      </c>
      <c r="C26" s="88">
        <v>4</v>
      </c>
      <c r="D26" s="88">
        <v>4</v>
      </c>
      <c r="E26" s="88">
        <v>4</v>
      </c>
      <c r="F26" s="88">
        <v>4</v>
      </c>
      <c r="G26" s="88">
        <v>4</v>
      </c>
      <c r="H26" s="88">
        <v>4</v>
      </c>
      <c r="I26" s="88">
        <v>4</v>
      </c>
      <c r="J26" s="88">
        <v>4</v>
      </c>
      <c r="K26" s="88">
        <v>5.0992720600000006</v>
      </c>
      <c r="L26" s="88">
        <v>4.7863936799999998</v>
      </c>
      <c r="M26" s="88">
        <v>15.598316449999997</v>
      </c>
      <c r="N26" s="88">
        <v>10.452710959999987</v>
      </c>
      <c r="O26" s="203"/>
      <c r="P26" s="203"/>
      <c r="Q26" s="203"/>
      <c r="R26" s="203"/>
      <c r="S26" s="203"/>
      <c r="T26" s="203"/>
      <c r="U26" s="203"/>
      <c r="V26" s="203"/>
    </row>
    <row r="27" spans="1:22" ht="30" customHeight="1" x14ac:dyDescent="0.45">
      <c r="A27" s="88" t="s">
        <v>76</v>
      </c>
      <c r="B27" s="88">
        <v>957.76352294000003</v>
      </c>
      <c r="C27" s="88">
        <v>956.91467456999999</v>
      </c>
      <c r="D27" s="88">
        <v>1127.2450467599999</v>
      </c>
      <c r="E27" s="88">
        <v>1157.9880659599999</v>
      </c>
      <c r="F27" s="88">
        <v>1257.35082891</v>
      </c>
      <c r="G27" s="88">
        <v>1381.37649218</v>
      </c>
      <c r="H27" s="88">
        <v>1484.5845967</v>
      </c>
      <c r="I27" s="88">
        <v>1126.9257167599999</v>
      </c>
      <c r="J27" s="88">
        <v>1582.64830287</v>
      </c>
      <c r="K27" s="88">
        <v>1796.4864364500002</v>
      </c>
      <c r="L27" s="88">
        <v>1651.61440449</v>
      </c>
      <c r="M27" s="88">
        <v>1704.7539969100001</v>
      </c>
      <c r="N27" s="88">
        <v>2337.44637818</v>
      </c>
      <c r="O27" s="203"/>
      <c r="P27" s="203"/>
      <c r="Q27" s="203"/>
      <c r="R27" s="203"/>
      <c r="S27" s="203"/>
      <c r="T27" s="203"/>
      <c r="U27" s="203"/>
      <c r="V27" s="203"/>
    </row>
    <row r="28" spans="1:22" ht="30" customHeight="1" x14ac:dyDescent="0.45">
      <c r="A28" s="88" t="s">
        <v>77</v>
      </c>
      <c r="B28" s="88">
        <v>74.694468999999984</v>
      </c>
      <c r="C28" s="88">
        <v>117.208716</v>
      </c>
      <c r="D28" s="88">
        <v>379.60746357979201</v>
      </c>
      <c r="E28" s="88">
        <v>65.325972949447987</v>
      </c>
      <c r="F28" s="88">
        <v>103.44218621000002</v>
      </c>
      <c r="G28" s="88">
        <v>89.040329369999995</v>
      </c>
      <c r="H28" s="88">
        <v>84.671878160000006</v>
      </c>
      <c r="I28" s="88">
        <v>195.96025458</v>
      </c>
      <c r="J28" s="88">
        <v>90.032113914139998</v>
      </c>
      <c r="K28" s="88">
        <v>0.75260103000000012</v>
      </c>
      <c r="L28" s="88">
        <v>0.38997146999999999</v>
      </c>
      <c r="M28" s="88">
        <v>0.72515647000000005</v>
      </c>
      <c r="N28" s="88">
        <v>214.92409822899998</v>
      </c>
      <c r="O28" s="203"/>
      <c r="P28" s="203"/>
      <c r="Q28" s="203"/>
      <c r="R28" s="203"/>
      <c r="S28" s="203"/>
      <c r="T28" s="203"/>
      <c r="U28" s="203"/>
      <c r="V28" s="203"/>
    </row>
    <row r="29" spans="1:22" ht="30" customHeight="1" x14ac:dyDescent="0.45">
      <c r="A29" s="88" t="s">
        <v>74</v>
      </c>
      <c r="B29" s="88">
        <v>403.31338172261104</v>
      </c>
      <c r="C29" s="88">
        <v>666.16401188158056</v>
      </c>
      <c r="D29" s="88">
        <v>478.66614122678334</v>
      </c>
      <c r="E29" s="88">
        <v>678.39178942322633</v>
      </c>
      <c r="F29" s="88">
        <v>501.78193057635019</v>
      </c>
      <c r="G29" s="88">
        <v>456.25672364980545</v>
      </c>
      <c r="H29" s="88">
        <v>1181.2536669068613</v>
      </c>
      <c r="I29" s="88">
        <v>1369.7932311297684</v>
      </c>
      <c r="J29" s="88">
        <v>904.30990312972654</v>
      </c>
      <c r="K29" s="88">
        <v>1091.4410490200003</v>
      </c>
      <c r="L29" s="88">
        <v>743.38644229806869</v>
      </c>
      <c r="M29" s="88">
        <v>1380.8783545940291</v>
      </c>
      <c r="N29" s="88">
        <v>2090.1945945275083</v>
      </c>
      <c r="O29" s="203"/>
      <c r="P29" s="203"/>
      <c r="Q29" s="203"/>
      <c r="R29" s="203"/>
      <c r="S29" s="203"/>
      <c r="T29" s="203"/>
      <c r="U29" s="203"/>
      <c r="V29" s="203"/>
    </row>
    <row r="30" spans="1:22" ht="30" customHeight="1" x14ac:dyDescent="0.45">
      <c r="A30" s="87" t="s">
        <v>78</v>
      </c>
      <c r="B30" s="87">
        <v>14999.292398734855</v>
      </c>
      <c r="C30" s="87">
        <v>18582.897566286847</v>
      </c>
      <c r="D30" s="87">
        <v>17944.132591923553</v>
      </c>
      <c r="E30" s="87">
        <v>15657.471149638495</v>
      </c>
      <c r="F30" s="87">
        <v>19130.5624741498</v>
      </c>
      <c r="G30" s="87">
        <v>18635.640176565252</v>
      </c>
      <c r="H30" s="87">
        <v>18933.901613763264</v>
      </c>
      <c r="I30" s="87">
        <v>22382.061204845737</v>
      </c>
      <c r="J30" s="87">
        <v>17689.726101190638</v>
      </c>
      <c r="K30" s="87">
        <v>16595.212190161765</v>
      </c>
      <c r="L30" s="87">
        <v>26116.782193505573</v>
      </c>
      <c r="M30" s="87">
        <v>31092.190193850893</v>
      </c>
      <c r="N30" s="87">
        <v>26129.574188595878</v>
      </c>
      <c r="O30" s="203"/>
      <c r="P30" s="203"/>
      <c r="Q30" s="203"/>
      <c r="R30" s="203"/>
      <c r="S30" s="203"/>
      <c r="T30" s="203"/>
      <c r="U30" s="203"/>
      <c r="V30" s="203"/>
    </row>
    <row r="31" spans="1:22" ht="30" customHeight="1" x14ac:dyDescent="0.45">
      <c r="A31" s="87" t="s">
        <v>79</v>
      </c>
      <c r="B31" s="87">
        <v>-11985.593108945533</v>
      </c>
      <c r="C31" s="87">
        <v>-15967.609032678243</v>
      </c>
      <c r="D31" s="87">
        <v>-20980.221248333415</v>
      </c>
      <c r="E31" s="87">
        <v>-25209.16039185171</v>
      </c>
      <c r="F31" s="87">
        <v>-7960.4071925489552</v>
      </c>
      <c r="G31" s="87">
        <v>-6064.9547465495707</v>
      </c>
      <c r="H31" s="87">
        <v>-3813.8427714852915</v>
      </c>
      <c r="I31" s="87">
        <v>4985.3975646083418</v>
      </c>
      <c r="J31" s="87">
        <v>-25214.155385951773</v>
      </c>
      <c r="K31" s="87">
        <v>-30207.312240916741</v>
      </c>
      <c r="L31" s="87">
        <v>-38148.361589667955</v>
      </c>
      <c r="M31" s="87">
        <v>-41459.039929793944</v>
      </c>
      <c r="N31" s="87">
        <v>-42007.738907702347</v>
      </c>
      <c r="O31" s="203"/>
      <c r="P31" s="203"/>
      <c r="Q31" s="203"/>
      <c r="R31" s="203"/>
      <c r="S31" s="203"/>
      <c r="T31" s="203"/>
      <c r="U31" s="203"/>
      <c r="V31" s="203"/>
    </row>
    <row r="32" spans="1:22" ht="30" customHeight="1" x14ac:dyDescent="0.45">
      <c r="A32" s="88" t="s">
        <v>80</v>
      </c>
      <c r="B32" s="88">
        <v>3185.4156442472004</v>
      </c>
      <c r="C32" s="88">
        <v>1747.7297043473668</v>
      </c>
      <c r="D32" s="88">
        <v>1771.9224890820997</v>
      </c>
      <c r="E32" s="88">
        <v>2104.0100881979997</v>
      </c>
      <c r="F32" s="88">
        <v>2481.7676784903001</v>
      </c>
      <c r="G32" s="88">
        <v>1908.3172362277001</v>
      </c>
      <c r="H32" s="88">
        <v>1663.9956904313738</v>
      </c>
      <c r="I32" s="88">
        <v>1677.4502381399718</v>
      </c>
      <c r="J32" s="88">
        <v>2074.9904359450852</v>
      </c>
      <c r="K32" s="88">
        <v>2369.4692062616664</v>
      </c>
      <c r="L32" s="88">
        <v>2681.9815760549996</v>
      </c>
      <c r="M32" s="88">
        <v>3274.4766278916668</v>
      </c>
      <c r="N32" s="88">
        <v>3098.4478020640258</v>
      </c>
      <c r="O32" s="203"/>
      <c r="P32" s="203"/>
      <c r="Q32" s="203"/>
      <c r="R32" s="203"/>
      <c r="S32" s="203"/>
      <c r="T32" s="203"/>
      <c r="U32" s="203"/>
      <c r="V32" s="203"/>
    </row>
    <row r="33" spans="1:22" ht="30" customHeight="1" x14ac:dyDescent="0.45">
      <c r="A33" s="88" t="s">
        <v>81</v>
      </c>
      <c r="B33" s="88">
        <v>-290.31848304230004</v>
      </c>
      <c r="C33" s="88">
        <v>-200.5960807866</v>
      </c>
      <c r="D33" s="88">
        <v>-399.43885256819999</v>
      </c>
      <c r="E33" s="88">
        <v>-162.42385626529997</v>
      </c>
      <c r="F33" s="88">
        <v>-59.903352239500009</v>
      </c>
      <c r="G33" s="88">
        <v>-181.53053123249998</v>
      </c>
      <c r="H33" s="88">
        <v>-173.90925068659999</v>
      </c>
      <c r="I33" s="88">
        <v>-22.701796125485998</v>
      </c>
      <c r="J33" s="88">
        <v>-44.942044495681998</v>
      </c>
      <c r="K33" s="88">
        <v>-60.756158219999996</v>
      </c>
      <c r="L33" s="88">
        <v>-263.69381354000001</v>
      </c>
      <c r="M33" s="88">
        <v>-444.20006582499997</v>
      </c>
      <c r="N33" s="88">
        <v>-756.77574850000008</v>
      </c>
      <c r="O33" s="203"/>
      <c r="P33" s="203"/>
      <c r="Q33" s="203"/>
      <c r="R33" s="203"/>
      <c r="S33" s="203"/>
      <c r="T33" s="203"/>
      <c r="U33" s="203"/>
      <c r="V33" s="203"/>
    </row>
    <row r="34" spans="1:22" ht="30" customHeight="1" x14ac:dyDescent="0.45">
      <c r="A34" s="87" t="s">
        <v>82</v>
      </c>
      <c r="B34" s="87">
        <v>-9090.4959477406319</v>
      </c>
      <c r="C34" s="87">
        <v>-14420.475409117476</v>
      </c>
      <c r="D34" s="87">
        <v>-19607.737611819517</v>
      </c>
      <c r="E34" s="87">
        <v>-23267.574159919011</v>
      </c>
      <c r="F34" s="87">
        <v>-5538.5428662981558</v>
      </c>
      <c r="G34" s="87">
        <v>-4338.1680415543706</v>
      </c>
      <c r="H34" s="87">
        <v>-2323.7563317405175</v>
      </c>
      <c r="I34" s="87">
        <v>6640.1460066228274</v>
      </c>
      <c r="J34" s="87">
        <v>-23184.10699450237</v>
      </c>
      <c r="K34" s="87">
        <v>-27898.599192875074</v>
      </c>
      <c r="L34" s="87">
        <v>-35730.073827152955</v>
      </c>
      <c r="M34" s="87">
        <v>-38628.763367727282</v>
      </c>
      <c r="N34" s="87">
        <v>-39666.06685413832</v>
      </c>
      <c r="O34" s="203"/>
      <c r="P34" s="203"/>
      <c r="Q34" s="203"/>
      <c r="R34" s="203"/>
      <c r="S34" s="203"/>
      <c r="T34" s="203"/>
      <c r="U34" s="203"/>
      <c r="V34" s="203"/>
    </row>
    <row r="35" spans="1:22" ht="48" customHeight="1" thickBot="1" x14ac:dyDescent="0.4">
      <c r="A35" s="95" t="s">
        <v>142</v>
      </c>
      <c r="B35" s="96">
        <v>-7.7142092920070606</v>
      </c>
      <c r="C35" s="96">
        <v>-10.683396577734502</v>
      </c>
      <c r="D35" s="96">
        <v>-13.398185330168989</v>
      </c>
      <c r="E35" s="96">
        <v>-14.712230512692772</v>
      </c>
      <c r="F35" s="96">
        <v>-3.238095260848084</v>
      </c>
      <c r="G35" s="96">
        <v>-2.3958904264613281</v>
      </c>
      <c r="H35" s="96">
        <v>-1.2823498223140946</v>
      </c>
      <c r="I35" s="96">
        <v>3.8108521027499656</v>
      </c>
      <c r="J35" s="96">
        <v>-12.648706690577857</v>
      </c>
      <c r="K35" s="96">
        <v>-13.570405396270298</v>
      </c>
      <c r="L35" s="96">
        <v>-15.468575158102114</v>
      </c>
      <c r="M35" s="96">
        <v>-15.449977730542805</v>
      </c>
      <c r="N35" s="96">
        <v>-14.703760002887041</v>
      </c>
      <c r="O35" s="203"/>
      <c r="P35" s="203"/>
      <c r="Q35" s="203"/>
      <c r="R35" s="203"/>
      <c r="S35" s="203"/>
      <c r="T35" s="203"/>
      <c r="U35" s="203"/>
      <c r="V35" s="203"/>
    </row>
    <row r="36" spans="1:22" ht="30" customHeight="1" thickTop="1" x14ac:dyDescent="0.35">
      <c r="A36" s="2"/>
      <c r="B36" s="1"/>
      <c r="C36" s="1"/>
      <c r="D36" s="1"/>
    </row>
    <row r="37" spans="1:22" x14ac:dyDescent="0.35">
      <c r="A37" s="1"/>
      <c r="B37" s="1"/>
      <c r="C37" s="1"/>
      <c r="D37" s="1"/>
      <c r="H37" s="264"/>
      <c r="I37" s="264"/>
      <c r="J37" s="264"/>
      <c r="K37" s="264"/>
      <c r="L37" s="264"/>
      <c r="M37" s="264"/>
      <c r="N37" s="264"/>
    </row>
    <row r="38" spans="1:22" x14ac:dyDescent="0.35">
      <c r="H38" s="289"/>
      <c r="I38" s="289"/>
      <c r="J38" s="289"/>
      <c r="K38" s="289"/>
      <c r="L38" s="289"/>
      <c r="M38" s="289"/>
      <c r="N38" s="289"/>
    </row>
  </sheetData>
  <phoneticPr fontId="26" type="noConversion"/>
  <hyperlinks>
    <hyperlink ref="E1" location="'Table of Content'!A1" display="Back to Table of Content" xr:uid="{00000000-0004-0000-1200-000000000000}"/>
  </hyperlinks>
  <pageMargins left="0.7" right="0.7" top="0.75" bottom="0.75" header="0.3" footer="0.3"/>
  <ignoredErrors>
    <ignoredError sqref="B5:I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W30"/>
  <sheetViews>
    <sheetView zoomScale="70" zoomScaleNormal="70" workbookViewId="0">
      <pane xSplit="1" ySplit="4" topLeftCell="D27" activePane="bottomRight" state="frozen"/>
      <selection pane="topRight" activeCell="B1" sqref="B1"/>
      <selection pane="bottomLeft" activeCell="A5" sqref="A5"/>
      <selection pane="bottomRight" activeCell="O39" sqref="O39"/>
    </sheetView>
  </sheetViews>
  <sheetFormatPr defaultRowHeight="14.5" x14ac:dyDescent="0.35"/>
  <cols>
    <col min="1" max="1" width="54.81640625" customWidth="1"/>
    <col min="2" max="2" width="11.54296875" hidden="1" customWidth="1"/>
    <col min="3" max="3" width="11.7265625" hidden="1" customWidth="1"/>
    <col min="4" max="4" width="10.7265625" customWidth="1"/>
    <col min="5" max="6" width="11.453125" customWidth="1"/>
    <col min="7" max="7" width="10.453125" customWidth="1"/>
    <col min="8" max="8" width="10.7265625" customWidth="1"/>
    <col min="9" max="9" width="12.26953125" customWidth="1"/>
    <col min="10" max="14" width="11.26953125" customWidth="1"/>
  </cols>
  <sheetData>
    <row r="1" spans="1:23" ht="43.5" x14ac:dyDescent="0.35">
      <c r="E1" s="207" t="s">
        <v>295</v>
      </c>
    </row>
    <row r="2" spans="1:23" ht="23.5" x14ac:dyDescent="0.55000000000000004">
      <c r="A2" s="94" t="s">
        <v>184</v>
      </c>
    </row>
    <row r="3" spans="1:23" ht="18" thickBot="1" x14ac:dyDescent="0.4">
      <c r="A3" s="21"/>
      <c r="B3" s="97"/>
      <c r="C3" s="97"/>
      <c r="D3" s="97"/>
    </row>
    <row r="4" spans="1:23" s="98" customFormat="1" ht="30" customHeight="1" thickTop="1" thickBot="1" x14ac:dyDescent="0.5">
      <c r="A4" s="19" t="s">
        <v>185</v>
      </c>
      <c r="B4" s="20" t="s">
        <v>83</v>
      </c>
      <c r="C4" s="20" t="s">
        <v>143</v>
      </c>
      <c r="D4" s="20" t="s">
        <v>144</v>
      </c>
      <c r="E4" s="20" t="s">
        <v>145</v>
      </c>
      <c r="F4" s="20" t="s">
        <v>146</v>
      </c>
      <c r="G4" s="20" t="s">
        <v>241</v>
      </c>
      <c r="H4" s="20" t="s">
        <v>261</v>
      </c>
      <c r="I4" s="20" t="s">
        <v>292</v>
      </c>
      <c r="J4" s="20" t="s">
        <v>293</v>
      </c>
      <c r="K4" s="214" t="s">
        <v>300</v>
      </c>
      <c r="L4" s="214" t="s">
        <v>364</v>
      </c>
      <c r="M4" s="214" t="s">
        <v>366</v>
      </c>
      <c r="N4" s="214" t="s">
        <v>367</v>
      </c>
    </row>
    <row r="5" spans="1:23" s="99" customFormat="1" ht="30" customHeight="1" thickTop="1" x14ac:dyDescent="0.45">
      <c r="A5" s="13" t="s">
        <v>186</v>
      </c>
      <c r="B5" s="13">
        <v>1652.2438206672668</v>
      </c>
      <c r="C5" s="13">
        <v>1499.6213717460632</v>
      </c>
      <c r="D5" s="13">
        <v>2076.3607711791992</v>
      </c>
      <c r="E5" s="13">
        <v>1602.4089865684509</v>
      </c>
      <c r="F5" s="13">
        <v>3182.0927653312683</v>
      </c>
      <c r="G5" s="13">
        <v>3629.8738670349121</v>
      </c>
      <c r="H5" s="13">
        <v>3214.0166187286377</v>
      </c>
      <c r="I5" s="13">
        <v>2574.2415723800659</v>
      </c>
      <c r="J5" s="13">
        <v>2860.0275506973267</v>
      </c>
      <c r="K5" s="13">
        <v>3648.0884264111519</v>
      </c>
      <c r="L5" s="13">
        <v>3958.3540511131287</v>
      </c>
      <c r="M5" s="13">
        <v>4202.4702110290527</v>
      </c>
      <c r="N5" s="13">
        <v>3211.2490663528442</v>
      </c>
      <c r="O5" s="206"/>
      <c r="P5" s="206"/>
      <c r="Q5" s="206"/>
      <c r="R5" s="206"/>
      <c r="U5" s="262"/>
      <c r="V5" s="262"/>
      <c r="W5" s="262"/>
    </row>
    <row r="6" spans="1:23" s="99" customFormat="1" ht="30" customHeight="1" x14ac:dyDescent="0.45">
      <c r="A6" s="12" t="s">
        <v>187</v>
      </c>
      <c r="B6" s="12">
        <v>1098.4617919921875</v>
      </c>
      <c r="C6" s="12">
        <v>896.98699951171875</v>
      </c>
      <c r="D6" s="12">
        <v>1555.0150146484375</v>
      </c>
      <c r="E6" s="12">
        <v>1030.6729736328125</v>
      </c>
      <c r="F6" s="12">
        <v>2544.354248046875</v>
      </c>
      <c r="G6" s="12">
        <v>2735.3955078125</v>
      </c>
      <c r="H6" s="12">
        <v>2119.23681640625</v>
      </c>
      <c r="I6" s="12">
        <v>1368.4736328125</v>
      </c>
      <c r="J6" s="12">
        <v>1503.473876953125</v>
      </c>
      <c r="K6" s="12">
        <v>1810.68359375</v>
      </c>
      <c r="L6" s="12">
        <v>1946.661865234375</v>
      </c>
      <c r="M6" s="12">
        <v>2099.65087890625</v>
      </c>
      <c r="N6" s="12">
        <v>1193.4595947265625</v>
      </c>
      <c r="O6" s="206"/>
      <c r="P6" s="206"/>
      <c r="Q6" s="206"/>
      <c r="R6" s="206"/>
      <c r="U6" s="262"/>
      <c r="V6" s="262"/>
      <c r="W6" s="262"/>
    </row>
    <row r="7" spans="1:23" s="99" customFormat="1" ht="30" customHeight="1" x14ac:dyDescent="0.45">
      <c r="A7" s="12" t="s">
        <v>188</v>
      </c>
      <c r="B7" s="12">
        <v>86.784736633300781</v>
      </c>
      <c r="C7" s="12">
        <v>46.520706176757813</v>
      </c>
      <c r="D7" s="12">
        <v>4.3631343841552734</v>
      </c>
      <c r="E7" s="12">
        <v>23.955499649047852</v>
      </c>
      <c r="F7" s="12">
        <v>4.278501033782959</v>
      </c>
      <c r="G7" s="12">
        <v>33.301582336425781</v>
      </c>
      <c r="H7" s="12">
        <v>29.342939376831055</v>
      </c>
      <c r="I7" s="12">
        <v>15.820399284362793</v>
      </c>
      <c r="J7" s="12">
        <v>3.3741083145141602</v>
      </c>
      <c r="K7" s="12">
        <v>0.47483998537063599</v>
      </c>
      <c r="L7" s="12">
        <v>4.8455672264099121</v>
      </c>
      <c r="M7" s="12">
        <v>2.4774131774902344</v>
      </c>
      <c r="N7" s="12">
        <v>9.9740419387817383</v>
      </c>
      <c r="O7" s="206"/>
      <c r="P7" s="206"/>
      <c r="Q7" s="206"/>
      <c r="R7" s="206"/>
      <c r="U7" s="262"/>
      <c r="V7" s="262"/>
      <c r="W7" s="262"/>
    </row>
    <row r="8" spans="1:23" s="99" customFormat="1" ht="30" customHeight="1" x14ac:dyDescent="0.45">
      <c r="A8" s="12" t="s">
        <v>189</v>
      </c>
      <c r="B8" s="12">
        <v>466.99729204177856</v>
      </c>
      <c r="C8" s="12">
        <v>556.11366605758667</v>
      </c>
      <c r="D8" s="12">
        <v>516.98262214660645</v>
      </c>
      <c r="E8" s="12">
        <v>547.78051328659058</v>
      </c>
      <c r="F8" s="12">
        <v>633.46001625061035</v>
      </c>
      <c r="G8" s="12">
        <v>861.17677688598633</v>
      </c>
      <c r="H8" s="12">
        <v>1065.4368629455566</v>
      </c>
      <c r="I8" s="12">
        <v>1189.9475402832031</v>
      </c>
      <c r="J8" s="12">
        <v>1353.1795654296875</v>
      </c>
      <c r="K8" s="12">
        <v>1836.9299926757813</v>
      </c>
      <c r="L8" s="12">
        <v>2006.8466186523438</v>
      </c>
      <c r="M8" s="12">
        <v>2100.3419189453125</v>
      </c>
      <c r="N8" s="12">
        <v>2007.8154296875</v>
      </c>
      <c r="O8" s="206"/>
      <c r="P8" s="206"/>
      <c r="Q8" s="206"/>
      <c r="R8" s="206"/>
      <c r="U8" s="262"/>
      <c r="V8" s="262"/>
      <c r="W8" s="262"/>
    </row>
    <row r="9" spans="1:23" s="99" customFormat="1" ht="30" customHeight="1" x14ac:dyDescent="0.45">
      <c r="A9" s="13" t="s">
        <v>190</v>
      </c>
      <c r="B9" s="13">
        <v>353.9832763671875</v>
      </c>
      <c r="C9" s="13">
        <v>518.63458251953125</v>
      </c>
      <c r="D9" s="13">
        <v>243.00471496582031</v>
      </c>
      <c r="E9" s="13">
        <v>322.63507080078125</v>
      </c>
      <c r="F9" s="13">
        <v>150.35211181640625</v>
      </c>
      <c r="G9" s="13">
        <v>177.44624328613281</v>
      </c>
      <c r="H9" s="13">
        <v>217.28633117675781</v>
      </c>
      <c r="I9" s="13">
        <v>145.38044738769531</v>
      </c>
      <c r="J9" s="13">
        <v>251.8333740234375</v>
      </c>
      <c r="K9" s="13">
        <v>337.96273803710938</v>
      </c>
      <c r="L9" s="13">
        <v>723.8892822265625</v>
      </c>
      <c r="M9" s="13">
        <v>603.649658203125</v>
      </c>
      <c r="N9" s="13">
        <v>675.212646484375</v>
      </c>
      <c r="O9" s="206"/>
      <c r="P9" s="206"/>
      <c r="Q9" s="206"/>
      <c r="R9" s="206"/>
      <c r="U9" s="262"/>
      <c r="V9" s="262"/>
      <c r="W9" s="262"/>
    </row>
    <row r="10" spans="1:23" s="99" customFormat="1" ht="30" customHeight="1" x14ac:dyDescent="0.45">
      <c r="A10" s="13" t="s">
        <v>191</v>
      </c>
      <c r="B10" s="13">
        <v>16607.494506835938</v>
      </c>
      <c r="C10" s="13">
        <v>18141.127380371094</v>
      </c>
      <c r="D10" s="13">
        <v>19553.714477539063</v>
      </c>
      <c r="E10" s="13">
        <v>20881.385620117188</v>
      </c>
      <c r="F10" s="13">
        <v>20732.1787109375</v>
      </c>
      <c r="G10" s="13">
        <v>25807.759216308594</v>
      </c>
      <c r="H10" s="13">
        <v>25779.939331054688</v>
      </c>
      <c r="I10" s="13">
        <v>26869.158508300781</v>
      </c>
      <c r="J10" s="13">
        <v>27551.563598632813</v>
      </c>
      <c r="K10" s="13">
        <v>35297.570922851563</v>
      </c>
      <c r="L10" s="13">
        <v>47954.052612304688</v>
      </c>
      <c r="M10" s="13">
        <v>47819.895874023438</v>
      </c>
      <c r="N10" s="13">
        <v>63232.665893554688</v>
      </c>
      <c r="O10" s="206"/>
      <c r="P10" s="206"/>
      <c r="Q10" s="206"/>
      <c r="R10" s="206"/>
      <c r="U10" s="262"/>
      <c r="V10" s="262"/>
      <c r="W10" s="262"/>
    </row>
    <row r="11" spans="1:23" s="99" customFormat="1" ht="30" customHeight="1" x14ac:dyDescent="0.45">
      <c r="A11" s="12" t="s">
        <v>192</v>
      </c>
      <c r="B11" s="12">
        <v>6987.0830688476563</v>
      </c>
      <c r="C11" s="12">
        <v>6927.35302734375</v>
      </c>
      <c r="D11" s="12">
        <v>7737.843994140625</v>
      </c>
      <c r="E11" s="12">
        <v>9744.9700317382813</v>
      </c>
      <c r="F11" s="12">
        <v>10227.818115234375</v>
      </c>
      <c r="G11" s="12">
        <v>13981.6123046875</v>
      </c>
      <c r="H11" s="12">
        <v>15572.527587890625</v>
      </c>
      <c r="I11" s="12">
        <v>19013.231201171875</v>
      </c>
      <c r="J11" s="12">
        <v>18231.986938476563</v>
      </c>
      <c r="K11" s="12">
        <v>20176.551025390625</v>
      </c>
      <c r="L11" s="12">
        <v>28682.291748046875</v>
      </c>
      <c r="M11" s="12">
        <v>32145.489624023438</v>
      </c>
      <c r="N11" s="12">
        <v>50825.7587890625</v>
      </c>
      <c r="O11" s="206"/>
      <c r="P11" s="206"/>
      <c r="Q11" s="206"/>
      <c r="R11" s="206"/>
      <c r="U11" s="262"/>
      <c r="V11" s="262"/>
      <c r="W11" s="262"/>
    </row>
    <row r="12" spans="1:23" s="99" customFormat="1" ht="30" customHeight="1" x14ac:dyDescent="0.45">
      <c r="A12" s="12" t="s">
        <v>193</v>
      </c>
      <c r="B12" s="12">
        <v>822.51593017578125</v>
      </c>
      <c r="C12" s="12">
        <v>889.14154052734375</v>
      </c>
      <c r="D12" s="12">
        <v>620.9564208984375</v>
      </c>
      <c r="E12" s="12">
        <v>779.46148681640625</v>
      </c>
      <c r="F12" s="12">
        <v>760.537353515625</v>
      </c>
      <c r="G12" s="12">
        <v>812.14984130859375</v>
      </c>
      <c r="H12" s="12">
        <v>842.9429931640625</v>
      </c>
      <c r="I12" s="12">
        <v>788.19244384765625</v>
      </c>
      <c r="J12" s="12">
        <v>947.20458984375</v>
      </c>
      <c r="K12" s="12">
        <v>1258.5462646484375</v>
      </c>
      <c r="L12" s="12">
        <v>1459.2022705078125</v>
      </c>
      <c r="M12" s="12">
        <v>1793.2412109375</v>
      </c>
      <c r="N12" s="12">
        <v>1922.9442138671875</v>
      </c>
      <c r="O12" s="206"/>
      <c r="P12" s="206"/>
      <c r="Q12" s="206"/>
      <c r="R12" s="206"/>
      <c r="U12" s="262"/>
      <c r="V12" s="262"/>
      <c r="W12" s="262"/>
    </row>
    <row r="13" spans="1:23" s="99" customFormat="1" ht="30" customHeight="1" x14ac:dyDescent="0.45">
      <c r="A13" s="12" t="s">
        <v>194</v>
      </c>
      <c r="B13" s="12">
        <v>8797.8955078125</v>
      </c>
      <c r="C13" s="12">
        <v>10324.6328125</v>
      </c>
      <c r="D13" s="12">
        <v>11194.9140625</v>
      </c>
      <c r="E13" s="12">
        <v>10356.9541015625</v>
      </c>
      <c r="F13" s="12">
        <v>9743.8232421875</v>
      </c>
      <c r="G13" s="12">
        <v>11013.9970703125</v>
      </c>
      <c r="H13" s="12">
        <v>9364.46875</v>
      </c>
      <c r="I13" s="12">
        <v>7067.73486328125</v>
      </c>
      <c r="J13" s="12">
        <v>8372.3720703125</v>
      </c>
      <c r="K13" s="12">
        <v>13862.4736328125</v>
      </c>
      <c r="L13" s="12">
        <v>17812.55859375</v>
      </c>
      <c r="M13" s="12">
        <v>13881.1650390625</v>
      </c>
      <c r="N13" s="12">
        <v>10483.962890625</v>
      </c>
      <c r="O13" s="206"/>
      <c r="P13" s="206"/>
      <c r="Q13" s="206"/>
      <c r="R13" s="206"/>
      <c r="U13" s="262"/>
      <c r="V13" s="262"/>
      <c r="W13" s="262"/>
    </row>
    <row r="14" spans="1:23" s="99" customFormat="1" ht="30" customHeight="1" x14ac:dyDescent="0.45">
      <c r="A14" s="13" t="s">
        <v>195</v>
      </c>
      <c r="B14" s="13">
        <v>108.23899841308594</v>
      </c>
      <c r="C14" s="13">
        <v>129.13200378417969</v>
      </c>
      <c r="D14" s="13">
        <v>172.72000122070313</v>
      </c>
      <c r="E14" s="13">
        <v>218.5260009765625</v>
      </c>
      <c r="F14" s="13">
        <v>232</v>
      </c>
      <c r="G14" s="13">
        <v>252.27024841308594</v>
      </c>
      <c r="H14" s="13">
        <v>280.69320678710938</v>
      </c>
      <c r="I14" s="13">
        <v>295.81838989257813</v>
      </c>
      <c r="J14" s="13">
        <v>277.09774780273438</v>
      </c>
      <c r="K14" s="13">
        <v>289.01193237304688</v>
      </c>
      <c r="L14" s="13">
        <v>431.42401123046875</v>
      </c>
      <c r="M14" s="13">
        <v>886.65460205078125</v>
      </c>
      <c r="N14" s="13">
        <v>1091.5076904296875</v>
      </c>
      <c r="O14" s="206"/>
      <c r="P14" s="206"/>
      <c r="Q14" s="206"/>
      <c r="R14" s="206"/>
      <c r="U14" s="262"/>
      <c r="V14" s="262"/>
      <c r="W14" s="262"/>
    </row>
    <row r="15" spans="1:23" s="99" customFormat="1" ht="30" customHeight="1" x14ac:dyDescent="0.45">
      <c r="A15" s="13" t="s">
        <v>196</v>
      </c>
      <c r="B15" s="13">
        <v>20358.587507152661</v>
      </c>
      <c r="C15" s="13">
        <v>22636.327522938256</v>
      </c>
      <c r="D15" s="13">
        <v>19575.42130738686</v>
      </c>
      <c r="E15" s="13">
        <v>24998.919973204509</v>
      </c>
      <c r="F15" s="13">
        <v>25465.150881340189</v>
      </c>
      <c r="G15" s="13">
        <v>26743.38396046136</v>
      </c>
      <c r="H15" s="13">
        <v>28049.853340699032</v>
      </c>
      <c r="I15" s="13">
        <v>23767.851741148756</v>
      </c>
      <c r="J15" s="13">
        <v>22872.191258558909</v>
      </c>
      <c r="K15" s="13">
        <v>35505.700539955869</v>
      </c>
      <c r="L15" s="13">
        <v>35788.34033072181</v>
      </c>
      <c r="M15" s="13">
        <v>35387.014663487382</v>
      </c>
      <c r="N15" s="13">
        <v>35428.846179329936</v>
      </c>
      <c r="O15" s="206"/>
      <c r="P15" s="206"/>
      <c r="Q15" s="206"/>
      <c r="R15" s="206"/>
      <c r="U15" s="262"/>
      <c r="V15" s="262"/>
      <c r="W15" s="262"/>
    </row>
    <row r="16" spans="1:23" s="99" customFormat="1" ht="30" customHeight="1" x14ac:dyDescent="0.45">
      <c r="A16" s="12" t="s">
        <v>197</v>
      </c>
      <c r="B16" s="12">
        <v>1613.5382080078125</v>
      </c>
      <c r="C16" s="12">
        <v>1588.5386962890625</v>
      </c>
      <c r="D16" s="12">
        <v>1290.97265625</v>
      </c>
      <c r="E16" s="12">
        <v>1171.0474853515625</v>
      </c>
      <c r="F16" s="12">
        <v>1058.689453125</v>
      </c>
      <c r="G16" s="12">
        <v>894.98541259765625</v>
      </c>
      <c r="H16" s="12">
        <v>1169.5543212890625</v>
      </c>
      <c r="I16" s="12">
        <v>412.92965698242188</v>
      </c>
      <c r="J16" s="12">
        <v>465.04794311523438</v>
      </c>
      <c r="K16" s="12">
        <v>712.48583984375</v>
      </c>
      <c r="L16" s="12">
        <v>1191.9337158203125</v>
      </c>
      <c r="M16" s="12">
        <v>1686.8056640625</v>
      </c>
      <c r="N16" s="12">
        <v>2366.9990234375</v>
      </c>
      <c r="O16" s="206"/>
      <c r="P16" s="206"/>
      <c r="Q16" s="206"/>
      <c r="R16" s="206"/>
      <c r="U16" s="262"/>
      <c r="V16" s="262"/>
      <c r="W16" s="262"/>
    </row>
    <row r="17" spans="1:23" s="99" customFormat="1" ht="30" customHeight="1" x14ac:dyDescent="0.45">
      <c r="A17" s="12" t="s">
        <v>198</v>
      </c>
      <c r="B17" s="12">
        <v>7210.54638671875</v>
      </c>
      <c r="C17" s="12">
        <v>8148.6875</v>
      </c>
      <c r="D17" s="12">
        <v>7551.51513671875</v>
      </c>
      <c r="E17" s="12">
        <v>9135.8857421875</v>
      </c>
      <c r="F17" s="12">
        <v>9243.263671875</v>
      </c>
      <c r="G17" s="12">
        <v>10055.1015625</v>
      </c>
      <c r="H17" s="12">
        <v>10153.7021484375</v>
      </c>
      <c r="I17" s="12">
        <v>10000.6982421875</v>
      </c>
      <c r="J17" s="12">
        <v>10633.1748046875</v>
      </c>
      <c r="K17" s="12">
        <v>11793.810546875</v>
      </c>
      <c r="L17" s="12">
        <v>14059.34765625</v>
      </c>
      <c r="M17" s="12">
        <v>13782.9931640625</v>
      </c>
      <c r="N17" s="12">
        <v>14947.7138671875</v>
      </c>
      <c r="O17" s="206"/>
      <c r="P17" s="206"/>
      <c r="Q17" s="206"/>
      <c r="R17" s="206"/>
      <c r="U17" s="262"/>
      <c r="V17" s="262"/>
      <c r="W17" s="262"/>
    </row>
    <row r="18" spans="1:23" s="99" customFormat="1" ht="30" customHeight="1" x14ac:dyDescent="0.45">
      <c r="A18" s="12" t="s">
        <v>199</v>
      </c>
      <c r="B18" s="12">
        <v>317.39706587791443</v>
      </c>
      <c r="C18" s="12">
        <v>436.40697002410889</v>
      </c>
      <c r="D18" s="12">
        <v>349.9355388879776</v>
      </c>
      <c r="E18" s="12">
        <v>425.61286750435829</v>
      </c>
      <c r="F18" s="12">
        <v>292.75117444992065</v>
      </c>
      <c r="G18" s="12">
        <v>194.43412578850985</v>
      </c>
      <c r="H18" s="12">
        <v>325.65745554864407</v>
      </c>
      <c r="I18" s="12">
        <v>419.59090672433376</v>
      </c>
      <c r="J18" s="12">
        <v>559.9619139842689</v>
      </c>
      <c r="K18" s="12">
        <v>882.33686616271734</v>
      </c>
      <c r="L18" s="12">
        <v>905.01721511036158</v>
      </c>
      <c r="M18" s="12">
        <v>1079.8616081103683</v>
      </c>
      <c r="N18" s="12">
        <v>1097.0070407758467</v>
      </c>
      <c r="O18" s="206"/>
      <c r="P18" s="206"/>
      <c r="Q18" s="206"/>
      <c r="R18" s="206"/>
      <c r="U18" s="262"/>
      <c r="V18" s="262"/>
      <c r="W18" s="262"/>
    </row>
    <row r="19" spans="1:23" s="99" customFormat="1" ht="30" customHeight="1" x14ac:dyDescent="0.45">
      <c r="A19" s="12" t="s">
        <v>200</v>
      </c>
      <c r="B19" s="12">
        <v>1555.2958297729492</v>
      </c>
      <c r="C19" s="12">
        <v>1222.269416809082</v>
      </c>
      <c r="D19" s="12">
        <v>966.7822151184082</v>
      </c>
      <c r="E19" s="12">
        <v>853.50305938720703</v>
      </c>
      <c r="F19" s="12">
        <v>829.81142997741699</v>
      </c>
      <c r="G19" s="12">
        <v>1053.8828887939453</v>
      </c>
      <c r="H19" s="12">
        <v>1352.6406784057617</v>
      </c>
      <c r="I19" s="12">
        <v>610.81111907958984</v>
      </c>
      <c r="J19" s="12">
        <v>930.90383434295654</v>
      </c>
      <c r="K19" s="12">
        <v>1413.4661521911621</v>
      </c>
      <c r="L19" s="12">
        <v>711.42510175704956</v>
      </c>
      <c r="M19" s="12">
        <v>1051.2193701267242</v>
      </c>
      <c r="N19" s="12">
        <v>784.1549220085144</v>
      </c>
      <c r="O19" s="206"/>
      <c r="P19" s="206"/>
      <c r="Q19" s="206"/>
      <c r="R19" s="206"/>
      <c r="U19" s="262"/>
      <c r="V19" s="262"/>
      <c r="W19" s="262"/>
    </row>
    <row r="20" spans="1:23" s="99" customFormat="1" ht="30" customHeight="1" x14ac:dyDescent="0.45">
      <c r="A20" s="12" t="s">
        <v>201</v>
      </c>
      <c r="B20" s="12">
        <v>4305.8935546875</v>
      </c>
      <c r="C20" s="12">
        <v>4043.23193359375</v>
      </c>
      <c r="D20" s="12">
        <v>3459.063720703125</v>
      </c>
      <c r="E20" s="12">
        <v>5890.5</v>
      </c>
      <c r="F20" s="12">
        <v>6430.201171875</v>
      </c>
      <c r="G20" s="12">
        <v>5673.78759765625</v>
      </c>
      <c r="H20" s="12">
        <v>6024.21484375</v>
      </c>
      <c r="I20" s="12">
        <v>4130.1611328125</v>
      </c>
      <c r="J20" s="12">
        <v>1765.93994140625</v>
      </c>
      <c r="K20" s="12">
        <v>1938.1204833984375</v>
      </c>
      <c r="L20" s="12">
        <v>1837.1630859375</v>
      </c>
      <c r="M20" s="12">
        <v>1002.7019653320313</v>
      </c>
      <c r="N20" s="12">
        <v>1421.79931640625</v>
      </c>
      <c r="O20" s="206"/>
      <c r="P20" s="206"/>
      <c r="Q20" s="206"/>
      <c r="R20" s="206"/>
      <c r="U20" s="262"/>
      <c r="V20" s="262"/>
      <c r="W20" s="262"/>
    </row>
    <row r="21" spans="1:23" s="99" customFormat="1" ht="30" customHeight="1" x14ac:dyDescent="0.45">
      <c r="A21" s="12" t="s">
        <v>202</v>
      </c>
      <c r="B21" s="12">
        <v>1034.77197265625</v>
      </c>
      <c r="C21" s="12">
        <v>1409.312744140625</v>
      </c>
      <c r="D21" s="12">
        <v>1975.3714599609375</v>
      </c>
      <c r="E21" s="12">
        <v>4652.24658203125</v>
      </c>
      <c r="F21" s="12">
        <v>5433.50341796875</v>
      </c>
      <c r="G21" s="12">
        <v>6098</v>
      </c>
      <c r="H21" s="12">
        <v>5925.9521484375</v>
      </c>
      <c r="I21" s="12">
        <v>5305.408203125</v>
      </c>
      <c r="J21" s="12">
        <v>4953.12890625</v>
      </c>
      <c r="K21" s="12">
        <v>7576.3642578125</v>
      </c>
      <c r="L21" s="12">
        <v>7087.126953125</v>
      </c>
      <c r="M21" s="12">
        <v>5361.1552734375</v>
      </c>
      <c r="N21" s="12">
        <v>4415.37548828125</v>
      </c>
      <c r="O21" s="206"/>
      <c r="P21" s="206"/>
      <c r="Q21" s="206"/>
      <c r="R21" s="206"/>
      <c r="U21" s="262"/>
      <c r="V21" s="262"/>
      <c r="W21" s="262"/>
    </row>
    <row r="22" spans="1:23" s="99" customFormat="1" ht="30" customHeight="1" x14ac:dyDescent="0.45">
      <c r="A22" s="12" t="s">
        <v>254</v>
      </c>
      <c r="B22" s="12">
        <v>4321.1444894314845</v>
      </c>
      <c r="C22" s="12">
        <v>5787.8802620816277</v>
      </c>
      <c r="D22" s="12">
        <v>3981.7805797476612</v>
      </c>
      <c r="E22" s="12">
        <v>2870.1242367426312</v>
      </c>
      <c r="F22" s="12">
        <v>2176.9305620691011</v>
      </c>
      <c r="G22" s="12">
        <v>2773.192373124999</v>
      </c>
      <c r="H22" s="12">
        <v>3098.1317448305635</v>
      </c>
      <c r="I22" s="12">
        <v>2888.2524802374101</v>
      </c>
      <c r="J22" s="12">
        <v>3564.0339147726991</v>
      </c>
      <c r="K22" s="12">
        <v>11189.116393672302</v>
      </c>
      <c r="L22" s="12">
        <v>9996.3266027215868</v>
      </c>
      <c r="M22" s="12">
        <v>11422.277618355758</v>
      </c>
      <c r="N22" s="12">
        <v>10395.796521233075</v>
      </c>
      <c r="O22" s="206"/>
      <c r="P22" s="206"/>
      <c r="Q22" s="206"/>
      <c r="R22" s="206"/>
      <c r="U22" s="262"/>
      <c r="V22" s="262"/>
      <c r="W22" s="262"/>
    </row>
    <row r="23" spans="1:23" s="99" customFormat="1" ht="30" customHeight="1" x14ac:dyDescent="0.45">
      <c r="A23" s="13" t="s">
        <v>203</v>
      </c>
      <c r="B23" s="13">
        <v>39080.548109436138</v>
      </c>
      <c r="C23" s="13">
        <v>42924.842861359124</v>
      </c>
      <c r="D23" s="13">
        <v>41621.221272291645</v>
      </c>
      <c r="E23" s="13">
        <v>48023.875651667491</v>
      </c>
      <c r="F23" s="13">
        <v>49761.774469425363</v>
      </c>
      <c r="G23" s="13">
        <v>56610.733535504085</v>
      </c>
      <c r="H23" s="13">
        <v>57541.788828446224</v>
      </c>
      <c r="I23" s="13">
        <v>53652.450659109876</v>
      </c>
      <c r="J23" s="13">
        <v>53812.71352971522</v>
      </c>
      <c r="K23" s="13">
        <v>75078.33455962874</v>
      </c>
      <c r="L23" s="13">
        <v>88856.060287596658</v>
      </c>
      <c r="M23" s="13">
        <v>88899.685008793778</v>
      </c>
      <c r="N23" s="13">
        <v>103639.48147615153</v>
      </c>
      <c r="O23" s="206"/>
      <c r="P23" s="206"/>
      <c r="Q23" s="206"/>
      <c r="R23" s="206"/>
      <c r="U23" s="262"/>
      <c r="V23" s="262"/>
      <c r="W23" s="262"/>
    </row>
    <row r="24" spans="1:23" s="99" customFormat="1" ht="30" customHeight="1" x14ac:dyDescent="0.45">
      <c r="A24" s="12" t="s">
        <v>204</v>
      </c>
      <c r="B24" s="12">
        <v>2058.9200410842896</v>
      </c>
      <c r="C24" s="12">
        <v>2882.2132015228281</v>
      </c>
      <c r="D24" s="12">
        <v>2670.5631036683908</v>
      </c>
      <c r="E24" s="12">
        <v>2361.1495795249939</v>
      </c>
      <c r="F24" s="12">
        <v>2914.525230884552</v>
      </c>
      <c r="G24" s="12">
        <v>2892.8370945453653</v>
      </c>
      <c r="H24" s="12">
        <v>2922.7624462842932</v>
      </c>
      <c r="I24" s="12">
        <v>2089.8679237365723</v>
      </c>
      <c r="J24" s="12">
        <v>2118.5735855102539</v>
      </c>
      <c r="K24" s="12">
        <v>2752.2312412261963</v>
      </c>
      <c r="L24" s="12">
        <v>3902.3062267303467</v>
      </c>
      <c r="M24" s="12">
        <v>5037.0506143569946</v>
      </c>
      <c r="N24" s="12">
        <v>5863.3627099990863</v>
      </c>
      <c r="O24" s="206"/>
      <c r="P24" s="206"/>
      <c r="Q24" s="206"/>
      <c r="R24" s="206"/>
      <c r="U24" s="262"/>
      <c r="V24" s="262"/>
      <c r="W24" s="262"/>
    </row>
    <row r="25" spans="1:23" s="99" customFormat="1" ht="30" customHeight="1" x14ac:dyDescent="0.45">
      <c r="A25" s="12" t="s">
        <v>205</v>
      </c>
      <c r="B25" s="12">
        <v>2896.5444527683958</v>
      </c>
      <c r="C25" s="12">
        <v>6802.0111989081624</v>
      </c>
      <c r="D25" s="12">
        <v>7356.2488969975466</v>
      </c>
      <c r="E25" s="12">
        <v>4827.5926291199867</v>
      </c>
      <c r="F25" s="12">
        <v>5006.9190402004915</v>
      </c>
      <c r="G25" s="12">
        <v>5467.931199199701</v>
      </c>
      <c r="H25" s="12">
        <v>5497.7753402930985</v>
      </c>
      <c r="I25" s="12">
        <v>2939.0376469407465</v>
      </c>
      <c r="J25" s="12">
        <v>2642.3562052847956</v>
      </c>
      <c r="K25" s="12">
        <v>5345.6305891715992</v>
      </c>
      <c r="L25" s="12">
        <v>7222.5649586912059</v>
      </c>
      <c r="M25" s="12">
        <v>8736.3934642895911</v>
      </c>
      <c r="N25" s="12">
        <v>11020.841105341538</v>
      </c>
      <c r="O25" s="206"/>
      <c r="P25" s="206"/>
      <c r="Q25" s="206"/>
      <c r="R25" s="206"/>
      <c r="U25" s="262"/>
      <c r="V25" s="262"/>
      <c r="W25" s="262"/>
    </row>
    <row r="26" spans="1:23" s="99" customFormat="1" ht="30" customHeight="1" x14ac:dyDescent="0.45">
      <c r="A26" s="13" t="s">
        <v>206</v>
      </c>
      <c r="B26" s="13">
        <v>4955.4644938526853</v>
      </c>
      <c r="C26" s="13">
        <v>9684.2244004309905</v>
      </c>
      <c r="D26" s="13">
        <v>10026.812000665937</v>
      </c>
      <c r="E26" s="13">
        <v>7188.7422086449806</v>
      </c>
      <c r="F26" s="13">
        <v>7921.4442710850435</v>
      </c>
      <c r="G26" s="13">
        <v>8360.7682937450663</v>
      </c>
      <c r="H26" s="13">
        <v>8420.5377865773917</v>
      </c>
      <c r="I26" s="13">
        <v>5028.9055706773188</v>
      </c>
      <c r="J26" s="13">
        <v>4760.9297907950495</v>
      </c>
      <c r="K26" s="13">
        <v>8097.8618303977955</v>
      </c>
      <c r="L26" s="13">
        <v>11124.871185421553</v>
      </c>
      <c r="M26" s="13">
        <v>13773.444078646586</v>
      </c>
      <c r="N26" s="13">
        <v>16884.203815340625</v>
      </c>
      <c r="O26" s="206"/>
      <c r="P26" s="206"/>
      <c r="Q26" s="206"/>
      <c r="R26" s="206"/>
      <c r="U26" s="262"/>
      <c r="V26" s="262"/>
      <c r="W26" s="262"/>
    </row>
    <row r="27" spans="1:23" s="99" customFormat="1" ht="30" customHeight="1" x14ac:dyDescent="0.45">
      <c r="A27" s="13" t="s">
        <v>207</v>
      </c>
      <c r="B27" s="13">
        <v>44036.012603288822</v>
      </c>
      <c r="C27" s="13">
        <v>52609.067261790115</v>
      </c>
      <c r="D27" s="13">
        <v>51648.033272957582</v>
      </c>
      <c r="E27" s="13">
        <v>55212.617860312472</v>
      </c>
      <c r="F27" s="13">
        <v>57683.218740510405</v>
      </c>
      <c r="G27" s="13">
        <v>64971.501829249151</v>
      </c>
      <c r="H27" s="13">
        <v>65962.326615023616</v>
      </c>
      <c r="I27" s="13">
        <v>58681.356229787198</v>
      </c>
      <c r="J27" s="13">
        <v>58573.643320510266</v>
      </c>
      <c r="K27" s="13">
        <v>83176.19639002654</v>
      </c>
      <c r="L27" s="13">
        <v>99980.931473018209</v>
      </c>
      <c r="M27" s="13">
        <v>102673.12908744036</v>
      </c>
      <c r="N27" s="13">
        <v>120523.68529149215</v>
      </c>
      <c r="O27" s="206"/>
      <c r="P27" s="206"/>
      <c r="Q27" s="206"/>
      <c r="R27" s="206"/>
      <c r="U27" s="262"/>
      <c r="V27" s="262"/>
      <c r="W27" s="262"/>
    </row>
    <row r="28" spans="1:23" s="98" customFormat="1" ht="30" customHeight="1" thickBot="1" x14ac:dyDescent="0.5">
      <c r="A28" s="210" t="s">
        <v>298</v>
      </c>
      <c r="B28" s="211">
        <v>0.37501985928036635</v>
      </c>
      <c r="C28" s="211">
        <v>0.39017087020254093</v>
      </c>
      <c r="D28" s="211">
        <v>0.35370845479176627</v>
      </c>
      <c r="E28" s="211">
        <v>0.35009468597110677</v>
      </c>
      <c r="F28" s="211">
        <v>0.3362080403757054</v>
      </c>
      <c r="G28" s="211">
        <v>0.35882565574785319</v>
      </c>
      <c r="H28" s="211">
        <v>0.36400881047129169</v>
      </c>
      <c r="I28" s="211">
        <v>0.33677869365743102</v>
      </c>
      <c r="J28" s="211">
        <v>0.31956410239796756</v>
      </c>
      <c r="K28" s="211">
        <v>0.40458472360172043</v>
      </c>
      <c r="L28" s="211">
        <v>0.43284616772667678</v>
      </c>
      <c r="M28" s="211">
        <v>0.41065191314184957</v>
      </c>
      <c r="N28" s="211">
        <v>0.44676759853862363</v>
      </c>
      <c r="O28" s="206"/>
      <c r="P28" s="206"/>
      <c r="Q28" s="206"/>
      <c r="R28" s="206"/>
      <c r="U28" s="262"/>
      <c r="V28" s="262"/>
      <c r="W28" s="262"/>
    </row>
    <row r="29" spans="1:23" ht="15" thickTop="1" x14ac:dyDescent="0.35"/>
    <row r="30" spans="1:23" x14ac:dyDescent="0.35">
      <c r="B30" s="100"/>
    </row>
  </sheetData>
  <phoneticPr fontId="26" type="noConversion"/>
  <hyperlinks>
    <hyperlink ref="E1" location="'Table of Content'!A1" display="Back to Table of Content" xr:uid="{00000000-0004-0000-1300-000000000000}"/>
  </hyperlinks>
  <pageMargins left="0.7" right="0.7" top="0.75" bottom="0.75" header="0.3" footer="0.3"/>
  <ignoredErrors>
    <ignoredError sqref="B4 C4:G4 H4:I4 J4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R32"/>
  <sheetViews>
    <sheetView zoomScale="80" zoomScaleNormal="80" workbookViewId="0">
      <pane xSplit="1" ySplit="5" topLeftCell="F27" activePane="bottomRight" state="frozen"/>
      <selection pane="topRight" activeCell="B1" sqref="B1"/>
      <selection pane="bottomLeft" activeCell="A6" sqref="A6"/>
      <selection pane="bottomRight" activeCell="N31" sqref="G31:N32"/>
    </sheetView>
  </sheetViews>
  <sheetFormatPr defaultRowHeight="14.5" x14ac:dyDescent="0.35"/>
  <cols>
    <col min="1" max="1" width="54.81640625" customWidth="1"/>
    <col min="2" max="3" width="10.7265625" hidden="1" customWidth="1"/>
    <col min="4" max="6" width="10.7265625" customWidth="1"/>
    <col min="7" max="8" width="11.453125" customWidth="1"/>
    <col min="9" max="10" width="12.26953125" customWidth="1"/>
    <col min="11" max="14" width="9.81640625" bestFit="1" customWidth="1"/>
  </cols>
  <sheetData>
    <row r="1" spans="1:18" ht="43.5" x14ac:dyDescent="0.35">
      <c r="E1" s="207" t="s">
        <v>295</v>
      </c>
    </row>
    <row r="2" spans="1:18" ht="23.5" x14ac:dyDescent="0.55000000000000004">
      <c r="A2" s="94" t="s">
        <v>255</v>
      </c>
    </row>
    <row r="4" spans="1:18" ht="15" thickBot="1" x14ac:dyDescent="0.4"/>
    <row r="5" spans="1:18" ht="30" customHeight="1" thickTop="1" thickBot="1" x14ac:dyDescent="0.4">
      <c r="A5" s="85" t="s">
        <v>185</v>
      </c>
      <c r="B5" s="86" t="s">
        <v>83</v>
      </c>
      <c r="C5" s="86" t="s">
        <v>143</v>
      </c>
      <c r="D5" s="86" t="s">
        <v>144</v>
      </c>
      <c r="E5" s="86" t="s">
        <v>145</v>
      </c>
      <c r="F5" s="86" t="s">
        <v>146</v>
      </c>
      <c r="G5" s="86" t="s">
        <v>241</v>
      </c>
      <c r="H5" s="86" t="s">
        <v>261</v>
      </c>
      <c r="I5" s="86" t="s">
        <v>292</v>
      </c>
      <c r="J5" s="215">
        <v>2021</v>
      </c>
      <c r="K5" s="86" t="s">
        <v>300</v>
      </c>
      <c r="L5" s="215" t="s">
        <v>364</v>
      </c>
      <c r="M5" s="215" t="s">
        <v>366</v>
      </c>
      <c r="N5" s="215" t="s">
        <v>367</v>
      </c>
    </row>
    <row r="6" spans="1:18" ht="30" customHeight="1" thickTop="1" x14ac:dyDescent="0.45">
      <c r="A6" s="87" t="s">
        <v>186</v>
      </c>
      <c r="B6" s="87">
        <v>2028.0327911376953</v>
      </c>
      <c r="C6" s="87">
        <v>1645.5359740257263</v>
      </c>
      <c r="D6" s="87">
        <v>2076.3607711791992</v>
      </c>
      <c r="E6" s="87">
        <v>1711.7579274177551</v>
      </c>
      <c r="F6" s="87">
        <v>2399.7438058853149</v>
      </c>
      <c r="G6" s="87">
        <v>2509.9407920837402</v>
      </c>
      <c r="H6" s="87">
        <v>2367.8555641174316</v>
      </c>
      <c r="I6" s="87">
        <v>1638.7091007232666</v>
      </c>
      <c r="J6" s="87">
        <v>1634.4888122081757</v>
      </c>
      <c r="K6" s="87">
        <v>1990.9374203085899</v>
      </c>
      <c r="L6" s="87">
        <v>2244.6591215133667</v>
      </c>
      <c r="M6" s="87">
        <v>2482.1008188724518</v>
      </c>
      <c r="N6" s="87">
        <v>1591.587507724762</v>
      </c>
      <c r="O6" s="203"/>
      <c r="P6" s="203"/>
      <c r="Q6" s="203"/>
      <c r="R6" s="203"/>
    </row>
    <row r="7" spans="1:18" ht="30" customHeight="1" x14ac:dyDescent="0.45">
      <c r="A7" s="88" t="s">
        <v>187</v>
      </c>
      <c r="B7" s="88">
        <v>1399.7652587890625</v>
      </c>
      <c r="C7" s="88">
        <v>967.662109375</v>
      </c>
      <c r="D7" s="88">
        <v>1555.0150146484375</v>
      </c>
      <c r="E7" s="88">
        <v>1087.1474609375</v>
      </c>
      <c r="F7" s="88">
        <v>1770.3712158203125</v>
      </c>
      <c r="G7" s="88">
        <v>1735.94384765625</v>
      </c>
      <c r="H7" s="88">
        <v>1585.6658935546875</v>
      </c>
      <c r="I7" s="88">
        <v>778.984130859375</v>
      </c>
      <c r="J7" s="88">
        <v>742.45556640625</v>
      </c>
      <c r="K7" s="88">
        <v>917.59783935546875</v>
      </c>
      <c r="L7" s="88">
        <v>1134.31005859375</v>
      </c>
      <c r="M7" s="88">
        <v>1407.68896484375</v>
      </c>
      <c r="N7" s="88">
        <v>569.629638671875</v>
      </c>
      <c r="O7" s="203"/>
      <c r="P7" s="203"/>
      <c r="Q7" s="203"/>
      <c r="R7" s="203"/>
    </row>
    <row r="8" spans="1:18" ht="30" customHeight="1" x14ac:dyDescent="0.45">
      <c r="A8" s="88" t="s">
        <v>188</v>
      </c>
      <c r="B8" s="88">
        <v>55.006942749023438</v>
      </c>
      <c r="C8" s="88">
        <v>27.888994216918945</v>
      </c>
      <c r="D8" s="88">
        <v>4.3631343841552734</v>
      </c>
      <c r="E8" s="88">
        <v>13.621791839599609</v>
      </c>
      <c r="F8" s="88">
        <v>2.3364200592041016</v>
      </c>
      <c r="G8" s="88">
        <v>17.2208251953125</v>
      </c>
      <c r="H8" s="88">
        <v>16.697322845458984</v>
      </c>
      <c r="I8" s="88">
        <v>10.062227249145508</v>
      </c>
      <c r="J8" s="88">
        <v>2.3760726451873779</v>
      </c>
      <c r="K8" s="88">
        <v>0.36078304052352905</v>
      </c>
      <c r="L8" s="88">
        <v>3.2760114669799805</v>
      </c>
      <c r="M8" s="88">
        <v>1.586651086807251</v>
      </c>
      <c r="N8" s="88">
        <v>6.5257401466369629</v>
      </c>
      <c r="O8" s="203"/>
      <c r="P8" s="203"/>
      <c r="Q8" s="203"/>
      <c r="R8" s="203"/>
    </row>
    <row r="9" spans="1:18" ht="30" customHeight="1" x14ac:dyDescent="0.45">
      <c r="A9" s="88" t="s">
        <v>189</v>
      </c>
      <c r="B9" s="88">
        <v>573.26058959960938</v>
      </c>
      <c r="C9" s="88">
        <v>649.98487043380737</v>
      </c>
      <c r="D9" s="88">
        <v>516.98262214660645</v>
      </c>
      <c r="E9" s="88">
        <v>610.98867464065552</v>
      </c>
      <c r="F9" s="88">
        <v>627.03617000579834</v>
      </c>
      <c r="G9" s="88">
        <v>756.77611923217773</v>
      </c>
      <c r="H9" s="88">
        <v>765.49234771728516</v>
      </c>
      <c r="I9" s="88">
        <v>849.66274261474609</v>
      </c>
      <c r="J9" s="88">
        <v>889.65717315673828</v>
      </c>
      <c r="K9" s="88">
        <v>1072.9787979125977</v>
      </c>
      <c r="L9" s="88">
        <v>1107.0730514526367</v>
      </c>
      <c r="M9" s="88">
        <v>1072.8252029418945</v>
      </c>
      <c r="N9" s="88">
        <v>1015.43212890625</v>
      </c>
      <c r="O9" s="203"/>
      <c r="P9" s="203"/>
      <c r="Q9" s="203"/>
      <c r="R9" s="203"/>
    </row>
    <row r="10" spans="1:18" ht="30" customHeight="1" x14ac:dyDescent="0.45">
      <c r="A10" s="87" t="s">
        <v>190</v>
      </c>
      <c r="B10" s="87">
        <v>447.69647216796875</v>
      </c>
      <c r="C10" s="87">
        <v>594.9644775390625</v>
      </c>
      <c r="D10" s="87">
        <v>242.99749755859375</v>
      </c>
      <c r="E10" s="87">
        <v>304.98388671875</v>
      </c>
      <c r="F10" s="87">
        <v>145.81411743164063</v>
      </c>
      <c r="G10" s="87">
        <v>169.13081359863281</v>
      </c>
      <c r="H10" s="87">
        <v>140.90873718261719</v>
      </c>
      <c r="I10" s="87">
        <v>134.3829345703125</v>
      </c>
      <c r="J10" s="87">
        <v>221.796630859375</v>
      </c>
      <c r="K10" s="87">
        <v>235.48283386230469</v>
      </c>
      <c r="L10" s="87">
        <v>378.56887817382813</v>
      </c>
      <c r="M10" s="87">
        <v>281.3349609375</v>
      </c>
      <c r="N10" s="87">
        <v>375.91937255859375</v>
      </c>
      <c r="O10" s="203"/>
      <c r="P10" s="203"/>
      <c r="Q10" s="203"/>
      <c r="R10" s="203"/>
    </row>
    <row r="11" spans="1:18" ht="30" customHeight="1" x14ac:dyDescent="0.45">
      <c r="A11" s="87" t="s">
        <v>191</v>
      </c>
      <c r="B11" s="87">
        <v>22501.937805175781</v>
      </c>
      <c r="C11" s="87">
        <v>21054.619873046875</v>
      </c>
      <c r="D11" s="87">
        <v>19553.714477539063</v>
      </c>
      <c r="E11" s="87">
        <v>20346.511108398438</v>
      </c>
      <c r="F11" s="87">
        <v>21314.28369140625</v>
      </c>
      <c r="G11" s="87">
        <v>28492.682800292969</v>
      </c>
      <c r="H11" s="87">
        <v>22860.160522460938</v>
      </c>
      <c r="I11" s="87">
        <v>21955.578674316406</v>
      </c>
      <c r="J11" s="87">
        <v>21908.473999023438</v>
      </c>
      <c r="K11" s="87">
        <v>22618.813659667969</v>
      </c>
      <c r="L11" s="87">
        <v>28713.45654296875</v>
      </c>
      <c r="M11" s="87">
        <v>27257.606140136719</v>
      </c>
      <c r="N11" s="87">
        <v>34844.291870117188</v>
      </c>
      <c r="O11" s="203"/>
      <c r="P11" s="203"/>
      <c r="Q11" s="203"/>
      <c r="R11" s="203"/>
    </row>
    <row r="12" spans="1:18" ht="30" customHeight="1" x14ac:dyDescent="0.45">
      <c r="A12" s="88" t="s">
        <v>192</v>
      </c>
      <c r="B12" s="88">
        <v>9330.4419555664063</v>
      </c>
      <c r="C12" s="88">
        <v>7701.6370849609375</v>
      </c>
      <c r="D12" s="88">
        <v>7737.843994140625</v>
      </c>
      <c r="E12" s="88">
        <v>9572.409423828125</v>
      </c>
      <c r="F12" s="88">
        <v>8419.7711181640625</v>
      </c>
      <c r="G12" s="88">
        <v>14188.299377441406</v>
      </c>
      <c r="H12" s="88">
        <v>10194.276000976563</v>
      </c>
      <c r="I12" s="88">
        <v>10834.298767089844</v>
      </c>
      <c r="J12" s="88">
        <v>11152.838256835938</v>
      </c>
      <c r="K12" s="88">
        <v>9592.1119995117188</v>
      </c>
      <c r="L12" s="88">
        <v>13116.510986328125</v>
      </c>
      <c r="M12" s="88">
        <v>11737.687683105469</v>
      </c>
      <c r="N12" s="88">
        <v>22176.812133789063</v>
      </c>
      <c r="O12" s="203"/>
      <c r="P12" s="203"/>
      <c r="Q12" s="203"/>
      <c r="R12" s="203"/>
    </row>
    <row r="13" spans="1:18" ht="30" customHeight="1" x14ac:dyDescent="0.45">
      <c r="A13" s="88" t="s">
        <v>193</v>
      </c>
      <c r="B13" s="88">
        <v>1771.366943359375</v>
      </c>
      <c r="C13" s="88">
        <v>1380.7015380859375</v>
      </c>
      <c r="D13" s="88">
        <v>620.9564208984375</v>
      </c>
      <c r="E13" s="88">
        <v>981.5743408203125</v>
      </c>
      <c r="F13" s="88">
        <v>1818.0858154296875</v>
      </c>
      <c r="G13" s="88">
        <v>1727.0426025390625</v>
      </c>
      <c r="H13" s="88">
        <v>1786.713623046875</v>
      </c>
      <c r="I13" s="88">
        <v>1616.0025634765625</v>
      </c>
      <c r="J13" s="88">
        <v>2278.9541015625</v>
      </c>
      <c r="K13" s="88">
        <v>2166.35986328125</v>
      </c>
      <c r="L13" s="88">
        <v>2323.516845703125</v>
      </c>
      <c r="M13" s="88">
        <v>2669.88720703125</v>
      </c>
      <c r="N13" s="88">
        <v>2457.764892578125</v>
      </c>
      <c r="O13" s="203"/>
      <c r="P13" s="203"/>
      <c r="Q13" s="203"/>
      <c r="R13" s="203"/>
    </row>
    <row r="14" spans="1:18" ht="30" customHeight="1" x14ac:dyDescent="0.45">
      <c r="A14" s="88" t="s">
        <v>194</v>
      </c>
      <c r="B14" s="88">
        <v>11400.12890625</v>
      </c>
      <c r="C14" s="88">
        <v>11972.28125</v>
      </c>
      <c r="D14" s="88">
        <v>11194.9140625</v>
      </c>
      <c r="E14" s="88">
        <v>9792.52734375</v>
      </c>
      <c r="F14" s="88">
        <v>11076.4267578125</v>
      </c>
      <c r="G14" s="88">
        <v>12577.3408203125</v>
      </c>
      <c r="H14" s="88">
        <v>10879.1708984375</v>
      </c>
      <c r="I14" s="88">
        <v>9505.27734375</v>
      </c>
      <c r="J14" s="88">
        <v>8476.681640625</v>
      </c>
      <c r="K14" s="88">
        <v>10860.341796875</v>
      </c>
      <c r="L14" s="88">
        <v>13273.4287109375</v>
      </c>
      <c r="M14" s="88">
        <v>12850.03125</v>
      </c>
      <c r="N14" s="88">
        <v>10209.71484375</v>
      </c>
      <c r="O14" s="203"/>
      <c r="P14" s="203"/>
      <c r="Q14" s="203"/>
      <c r="R14" s="203"/>
    </row>
    <row r="15" spans="1:18" ht="30" customHeight="1" x14ac:dyDescent="0.45">
      <c r="A15" s="87" t="s">
        <v>195</v>
      </c>
      <c r="B15" s="87">
        <v>158.26388549804688</v>
      </c>
      <c r="C15" s="87">
        <v>105.17596435546875</v>
      </c>
      <c r="D15" s="87">
        <v>172.72000122070313</v>
      </c>
      <c r="E15" s="87">
        <v>183.31689453125</v>
      </c>
      <c r="F15" s="87">
        <v>195.79240417480469</v>
      </c>
      <c r="G15" s="87">
        <v>209.92495727539063</v>
      </c>
      <c r="H15" s="87">
        <v>222.53097534179688</v>
      </c>
      <c r="I15" s="87">
        <v>216.73701477050781</v>
      </c>
      <c r="J15" s="87">
        <v>208.05746459960938</v>
      </c>
      <c r="K15" s="87">
        <v>265.10928344726563</v>
      </c>
      <c r="L15" s="87">
        <v>583.99658203125</v>
      </c>
      <c r="M15" s="87">
        <v>912.03997802734375</v>
      </c>
      <c r="N15" s="87">
        <v>1148.8509521484375</v>
      </c>
      <c r="O15" s="203"/>
      <c r="P15" s="203"/>
      <c r="Q15" s="203"/>
      <c r="R15" s="203"/>
    </row>
    <row r="16" spans="1:18" ht="30" customHeight="1" x14ac:dyDescent="0.45">
      <c r="A16" s="87" t="s">
        <v>196</v>
      </c>
      <c r="B16" s="87">
        <v>22656.006363455788</v>
      </c>
      <c r="C16" s="87">
        <v>25211.872857693583</v>
      </c>
      <c r="D16" s="87">
        <v>19575.42767638716</v>
      </c>
      <c r="E16" s="87">
        <v>22125.017485034579</v>
      </c>
      <c r="F16" s="87">
        <v>21325.800657676096</v>
      </c>
      <c r="G16" s="87">
        <v>22313.803320441235</v>
      </c>
      <c r="H16" s="87">
        <v>22487.361918704119</v>
      </c>
      <c r="I16" s="87">
        <v>18241.49858649083</v>
      </c>
      <c r="J16" s="87">
        <v>17622.151737109372</v>
      </c>
      <c r="K16" s="87">
        <v>24888.083987812977</v>
      </c>
      <c r="L16" s="87">
        <v>23860.55067825038</v>
      </c>
      <c r="M16" s="87">
        <v>22979.468420858262</v>
      </c>
      <c r="N16" s="87">
        <v>21736.182742133482</v>
      </c>
      <c r="O16" s="203"/>
      <c r="P16" s="203"/>
      <c r="Q16" s="203"/>
      <c r="R16" s="203"/>
    </row>
    <row r="17" spans="1:18" ht="30" customHeight="1" x14ac:dyDescent="0.45">
      <c r="A17" s="88" t="s">
        <v>197</v>
      </c>
      <c r="B17" s="88">
        <v>1931.6539306640625</v>
      </c>
      <c r="C17" s="88">
        <v>1608.243408203125</v>
      </c>
      <c r="D17" s="88">
        <v>1290.97265625</v>
      </c>
      <c r="E17" s="88">
        <v>1145.5552978515625</v>
      </c>
      <c r="F17" s="88">
        <v>659.21075439453125</v>
      </c>
      <c r="G17" s="88">
        <v>512.17669677734375</v>
      </c>
      <c r="H17" s="88">
        <v>761.7105712890625</v>
      </c>
      <c r="I17" s="88">
        <v>224.14799499511719</v>
      </c>
      <c r="J17" s="88">
        <v>217.93804931640625</v>
      </c>
      <c r="K17" s="88">
        <v>346.562255859375</v>
      </c>
      <c r="L17" s="88">
        <v>647.56097412109375</v>
      </c>
      <c r="M17" s="88">
        <v>934.21832275390625</v>
      </c>
      <c r="N17" s="88">
        <v>1108.5804443359375</v>
      </c>
      <c r="O17" s="203"/>
      <c r="P17" s="203"/>
      <c r="Q17" s="203"/>
      <c r="R17" s="203"/>
    </row>
    <row r="18" spans="1:18" ht="30" customHeight="1" x14ac:dyDescent="0.45">
      <c r="A18" s="88" t="s">
        <v>198</v>
      </c>
      <c r="B18" s="88">
        <v>7610.84326171875</v>
      </c>
      <c r="C18" s="88">
        <v>9502.8857421875</v>
      </c>
      <c r="D18" s="88">
        <v>7551.51513671875</v>
      </c>
      <c r="E18" s="88">
        <v>8757.3271484375</v>
      </c>
      <c r="F18" s="88">
        <v>8730.0859375</v>
      </c>
      <c r="G18" s="88">
        <v>9555.8134765625</v>
      </c>
      <c r="H18" s="88">
        <v>9444.8603515625</v>
      </c>
      <c r="I18" s="88">
        <v>8500.34765625</v>
      </c>
      <c r="J18" s="88">
        <v>8635.802734375</v>
      </c>
      <c r="K18" s="88">
        <v>8947.1767578125</v>
      </c>
      <c r="L18" s="88">
        <v>10113.7763671875</v>
      </c>
      <c r="M18" s="88">
        <v>9077.3798828125</v>
      </c>
      <c r="N18" s="88">
        <v>9985.1279296875</v>
      </c>
      <c r="O18" s="203"/>
      <c r="P18" s="203"/>
      <c r="Q18" s="203"/>
      <c r="R18" s="203"/>
    </row>
    <row r="19" spans="1:18" ht="30" customHeight="1" x14ac:dyDescent="0.45">
      <c r="A19" s="88" t="s">
        <v>199</v>
      </c>
      <c r="B19" s="88">
        <v>357.28955841064453</v>
      </c>
      <c r="C19" s="88">
        <v>460.14880561828613</v>
      </c>
      <c r="D19" s="88">
        <v>349.9355388879776</v>
      </c>
      <c r="E19" s="88">
        <v>368.11389170587063</v>
      </c>
      <c r="F19" s="88">
        <v>262.54405096173286</v>
      </c>
      <c r="G19" s="88">
        <v>168.13622507080436</v>
      </c>
      <c r="H19" s="88">
        <v>268.63634499162436</v>
      </c>
      <c r="I19" s="88">
        <v>327.10019248723984</v>
      </c>
      <c r="J19" s="88">
        <v>424.22728001698852</v>
      </c>
      <c r="K19" s="88">
        <v>610.80695646256208</v>
      </c>
      <c r="L19" s="88">
        <v>566.82335444539785</v>
      </c>
      <c r="M19" s="88">
        <v>641.80053000897169</v>
      </c>
      <c r="N19" s="88">
        <v>633.63810222176835</v>
      </c>
      <c r="O19" s="203"/>
      <c r="P19" s="203"/>
      <c r="Q19" s="203"/>
      <c r="R19" s="203"/>
    </row>
    <row r="20" spans="1:18" ht="30" customHeight="1" x14ac:dyDescent="0.45">
      <c r="A20" s="88" t="s">
        <v>200</v>
      </c>
      <c r="B20" s="88">
        <v>1760.2319469451904</v>
      </c>
      <c r="C20" s="88">
        <v>1306.2835960388184</v>
      </c>
      <c r="D20" s="88">
        <v>966.7822151184082</v>
      </c>
      <c r="E20" s="88">
        <v>800.7691125869751</v>
      </c>
      <c r="F20" s="88">
        <v>739.52150630950928</v>
      </c>
      <c r="G20" s="88">
        <v>890.28485107421875</v>
      </c>
      <c r="H20" s="88">
        <v>1098.7239112854004</v>
      </c>
      <c r="I20" s="88">
        <v>485.77617263793945</v>
      </c>
      <c r="J20" s="88">
        <v>725.37297916412354</v>
      </c>
      <c r="K20" s="88">
        <v>1055.0931429862976</v>
      </c>
      <c r="L20" s="88">
        <v>501.58650875091553</v>
      </c>
      <c r="M20" s="88">
        <v>706.14766407012939</v>
      </c>
      <c r="N20" s="88">
        <v>504.80529069900513</v>
      </c>
      <c r="O20" s="203"/>
      <c r="P20" s="203"/>
      <c r="Q20" s="203"/>
      <c r="R20" s="203"/>
    </row>
    <row r="21" spans="1:18" ht="30" customHeight="1" x14ac:dyDescent="0.45">
      <c r="A21" s="88" t="s">
        <v>201</v>
      </c>
      <c r="B21" s="88">
        <v>5073.546875</v>
      </c>
      <c r="C21" s="88">
        <v>4860.763671875</v>
      </c>
      <c r="D21" s="88">
        <v>3459.063720703125</v>
      </c>
      <c r="E21" s="88">
        <v>3986.505859375</v>
      </c>
      <c r="F21" s="88">
        <v>4105.6044921875</v>
      </c>
      <c r="G21" s="88">
        <v>3557.14794921875</v>
      </c>
      <c r="H21" s="88">
        <v>3454.569580078125</v>
      </c>
      <c r="I21" s="88">
        <v>1986.1866455078125</v>
      </c>
      <c r="J21" s="88">
        <v>1148.31591796875</v>
      </c>
      <c r="K21" s="88">
        <v>965.63629150390625</v>
      </c>
      <c r="L21" s="88">
        <v>919.25885009765625</v>
      </c>
      <c r="M21" s="88">
        <v>1039.485107421875</v>
      </c>
      <c r="N21" s="88">
        <v>355.68826293945313</v>
      </c>
      <c r="O21" s="203"/>
      <c r="P21" s="203"/>
      <c r="Q21" s="203"/>
      <c r="R21" s="203"/>
    </row>
    <row r="22" spans="1:18" ht="30" customHeight="1" x14ac:dyDescent="0.45">
      <c r="A22" s="88" t="s">
        <v>202</v>
      </c>
      <c r="B22" s="88">
        <v>1151.8531494140625</v>
      </c>
      <c r="C22" s="88">
        <v>1460.05419921875</v>
      </c>
      <c r="D22" s="88">
        <v>1975.3714599609375</v>
      </c>
      <c r="E22" s="88">
        <v>4344.736328125</v>
      </c>
      <c r="F22" s="88">
        <v>4838.458984375</v>
      </c>
      <c r="G22" s="88">
        <v>5149.38427734375</v>
      </c>
      <c r="H22" s="88">
        <v>4782.94091796875</v>
      </c>
      <c r="I22" s="88">
        <v>4178.068359375</v>
      </c>
      <c r="J22" s="88">
        <v>3641.607421875</v>
      </c>
      <c r="K22" s="88">
        <v>4869.87158203125</v>
      </c>
      <c r="L22" s="88">
        <v>4267.07568359375</v>
      </c>
      <c r="M22" s="88">
        <v>3134.970947265625</v>
      </c>
      <c r="N22" s="88">
        <v>2543.40576171875</v>
      </c>
      <c r="O22" s="203"/>
      <c r="P22" s="203"/>
      <c r="Q22" s="203"/>
      <c r="R22" s="203"/>
    </row>
    <row r="23" spans="1:18" ht="30" customHeight="1" x14ac:dyDescent="0.45">
      <c r="A23" s="88" t="s">
        <v>254</v>
      </c>
      <c r="B23" s="88">
        <v>4770.5876413030783</v>
      </c>
      <c r="C23" s="88">
        <v>6013.4934345521033</v>
      </c>
      <c r="D23" s="88">
        <v>3981.786948747962</v>
      </c>
      <c r="E23" s="88">
        <v>2722.0098469526711</v>
      </c>
      <c r="F23" s="88">
        <v>1990.3749319478229</v>
      </c>
      <c r="G23" s="88">
        <v>2480.8598443938681</v>
      </c>
      <c r="H23" s="88">
        <v>2675.9202415286563</v>
      </c>
      <c r="I23" s="88">
        <v>2539.8715652377214</v>
      </c>
      <c r="J23" s="88">
        <v>2828.887354393104</v>
      </c>
      <c r="K23" s="88">
        <v>8092.9370011570863</v>
      </c>
      <c r="L23" s="88">
        <v>6844.4689400540665</v>
      </c>
      <c r="M23" s="88">
        <v>7445.4659665252548</v>
      </c>
      <c r="N23" s="88">
        <v>6604.9369505310679</v>
      </c>
      <c r="O23" s="203"/>
      <c r="P23" s="203"/>
      <c r="Q23" s="203"/>
      <c r="R23" s="203"/>
    </row>
    <row r="24" spans="1:18" ht="30" customHeight="1" x14ac:dyDescent="0.45">
      <c r="A24" s="87" t="s">
        <v>203</v>
      </c>
      <c r="B24" s="87">
        <v>47791.93731743528</v>
      </c>
      <c r="C24" s="87">
        <v>48612.169146660715</v>
      </c>
      <c r="D24" s="87">
        <v>41621.220423884719</v>
      </c>
      <c r="E24" s="87">
        <v>44671.587302100772</v>
      </c>
      <c r="F24" s="87">
        <v>45381.434676574107</v>
      </c>
      <c r="G24" s="87">
        <v>53695.482683691967</v>
      </c>
      <c r="H24" s="87">
        <v>48078.817717806902</v>
      </c>
      <c r="I24" s="87">
        <v>42186.906310871324</v>
      </c>
      <c r="J24" s="87">
        <v>41594.96864379997</v>
      </c>
      <c r="K24" s="87">
        <v>49998.427185099106</v>
      </c>
      <c r="L24" s="87">
        <v>55781.231802937575</v>
      </c>
      <c r="M24" s="87">
        <v>53912.550318832276</v>
      </c>
      <c r="N24" s="87">
        <v>59696.832444682463</v>
      </c>
      <c r="O24" s="203"/>
      <c r="P24" s="203"/>
      <c r="Q24" s="203"/>
      <c r="R24" s="203"/>
    </row>
    <row r="25" spans="1:18" ht="30" customHeight="1" x14ac:dyDescent="0.45">
      <c r="A25" s="88" t="s">
        <v>204</v>
      </c>
      <c r="B25" s="88">
        <v>2160.6178846359253</v>
      </c>
      <c r="C25" s="88">
        <v>3027.9455413818368</v>
      </c>
      <c r="D25" s="88">
        <v>2670.5631055757403</v>
      </c>
      <c r="E25" s="88">
        <v>2138.8837921619415</v>
      </c>
      <c r="F25" s="88">
        <v>2531.2768340110779</v>
      </c>
      <c r="G25" s="88">
        <v>2426.9072828292847</v>
      </c>
      <c r="H25" s="88">
        <v>2874.456118106842</v>
      </c>
      <c r="I25" s="88">
        <v>1729.0063095092773</v>
      </c>
      <c r="J25" s="88">
        <v>1661.1358103752139</v>
      </c>
      <c r="K25" s="88">
        <v>1909.5419621467595</v>
      </c>
      <c r="L25" s="88">
        <v>2530.6718645095825</v>
      </c>
      <c r="M25" s="88">
        <v>3222.3296670913696</v>
      </c>
      <c r="N25" s="88">
        <v>3608.6497349739075</v>
      </c>
      <c r="O25" s="203"/>
      <c r="P25" s="203"/>
      <c r="Q25" s="203"/>
      <c r="R25" s="203"/>
    </row>
    <row r="26" spans="1:18" ht="30" customHeight="1" x14ac:dyDescent="0.45">
      <c r="A26" s="88" t="s">
        <v>205</v>
      </c>
      <c r="B26" s="88">
        <v>3155.0833869854332</v>
      </c>
      <c r="C26" s="88">
        <v>7032.8725705215647</v>
      </c>
      <c r="D26" s="88">
        <v>7356.2489437673175</v>
      </c>
      <c r="E26" s="88">
        <v>4523.3052579933928</v>
      </c>
      <c r="F26" s="88">
        <v>4419.641163920398</v>
      </c>
      <c r="G26" s="88">
        <v>4627.9664566069678</v>
      </c>
      <c r="H26" s="88">
        <v>4486.2015556982051</v>
      </c>
      <c r="I26" s="88">
        <v>2346.4375527453749</v>
      </c>
      <c r="J26" s="88">
        <v>2035.9382630131038</v>
      </c>
      <c r="K26" s="88">
        <v>3882.6963176732056</v>
      </c>
      <c r="L26" s="88">
        <v>4954.6419280762002</v>
      </c>
      <c r="M26" s="88">
        <v>5749.4010959025945</v>
      </c>
      <c r="N26" s="88">
        <v>7006.799994893905</v>
      </c>
      <c r="O26" s="203"/>
      <c r="P26" s="203"/>
      <c r="Q26" s="203"/>
      <c r="R26" s="203"/>
    </row>
    <row r="27" spans="1:18" ht="30" customHeight="1" x14ac:dyDescent="0.45">
      <c r="A27" s="87" t="s">
        <v>206</v>
      </c>
      <c r="B27" s="87">
        <v>5315.7012716213585</v>
      </c>
      <c r="C27" s="87">
        <v>10060.818111903402</v>
      </c>
      <c r="D27" s="87">
        <v>10026.812049343058</v>
      </c>
      <c r="E27" s="87">
        <v>6662.1890501553344</v>
      </c>
      <c r="F27" s="87">
        <v>6950.9179979314758</v>
      </c>
      <c r="G27" s="87">
        <v>7054.8737394362524</v>
      </c>
      <c r="H27" s="87">
        <v>7360.6576738050471</v>
      </c>
      <c r="I27" s="87">
        <v>4075.4438622546522</v>
      </c>
      <c r="J27" s="87">
        <v>3697.0740733883176</v>
      </c>
      <c r="K27" s="87">
        <v>5792.2382798199651</v>
      </c>
      <c r="L27" s="87">
        <v>7485.3137925857827</v>
      </c>
      <c r="M27" s="87">
        <v>8971.7307629939642</v>
      </c>
      <c r="N27" s="87">
        <v>10615.449729867812</v>
      </c>
      <c r="O27" s="203"/>
      <c r="P27" s="203"/>
      <c r="Q27" s="203"/>
      <c r="R27" s="203"/>
    </row>
    <row r="28" spans="1:18" ht="30" customHeight="1" x14ac:dyDescent="0.45">
      <c r="A28" s="87" t="s">
        <v>207</v>
      </c>
      <c r="B28" s="49">
        <v>53107.638589056638</v>
      </c>
      <c r="C28" s="49">
        <v>58672.987258564113</v>
      </c>
      <c r="D28" s="49">
        <v>51648.03247322778</v>
      </c>
      <c r="E28" s="49">
        <v>51333.776352256107</v>
      </c>
      <c r="F28" s="49">
        <v>52332.352674505586</v>
      </c>
      <c r="G28" s="49">
        <v>60750.356423128222</v>
      </c>
      <c r="H28" s="49">
        <v>55439.475391611952</v>
      </c>
      <c r="I28" s="49">
        <v>46262.350173125975</v>
      </c>
      <c r="J28" s="49">
        <v>45292.042717188291</v>
      </c>
      <c r="K28" s="49">
        <v>55790.665464919075</v>
      </c>
      <c r="L28" s="49">
        <v>63266.545595523356</v>
      </c>
      <c r="M28" s="49">
        <v>62884.281081826237</v>
      </c>
      <c r="N28" s="49">
        <v>70312.282174550273</v>
      </c>
      <c r="O28" s="203"/>
      <c r="P28" s="203"/>
      <c r="Q28" s="203"/>
      <c r="R28" s="203"/>
    </row>
    <row r="29" spans="1:18" ht="30" customHeight="1" thickBot="1" x14ac:dyDescent="0.4">
      <c r="A29" s="95" t="s">
        <v>297</v>
      </c>
      <c r="B29" s="93">
        <v>-4.2389151386476032E-3</v>
      </c>
      <c r="C29" s="93">
        <v>0.10479375128259361</v>
      </c>
      <c r="D29" s="93">
        <v>-0.11973064801316979</v>
      </c>
      <c r="E29" s="93">
        <v>-6.0845710073190729E-3</v>
      </c>
      <c r="F29" s="93">
        <v>1.9452617617631951E-2</v>
      </c>
      <c r="G29" s="93">
        <v>0.16085659015003984</v>
      </c>
      <c r="H29" s="93">
        <v>-8.7421397078328411E-2</v>
      </c>
      <c r="I29" s="93">
        <v>-0.16553412804974854</v>
      </c>
      <c r="J29" s="93">
        <v>-2.0974019960216861E-2</v>
      </c>
      <c r="K29" s="93">
        <v>0.2317983936667658</v>
      </c>
      <c r="L29" s="93">
        <v>0.13399876248662212</v>
      </c>
      <c r="M29" s="93">
        <v>-6.0421271637148832E-3</v>
      </c>
      <c r="N29" s="93">
        <v>0.11812174624463911</v>
      </c>
      <c r="O29" s="203"/>
      <c r="P29" s="203"/>
      <c r="Q29" s="203"/>
      <c r="R29" s="203"/>
    </row>
    <row r="30" spans="1:18" ht="15" thickTop="1" x14ac:dyDescent="0.35">
      <c r="O30" s="203"/>
      <c r="P30" s="203"/>
      <c r="Q30" s="203"/>
      <c r="R30" s="203"/>
    </row>
    <row r="31" spans="1:18" x14ac:dyDescent="0.35">
      <c r="E31" s="205"/>
      <c r="F31" s="205"/>
      <c r="G31" s="212"/>
      <c r="H31" s="212"/>
      <c r="I31" s="212"/>
      <c r="J31" s="212"/>
      <c r="K31" s="212"/>
      <c r="L31" s="212"/>
      <c r="M31" s="212"/>
      <c r="N31" s="212"/>
    </row>
    <row r="32" spans="1:18" x14ac:dyDescent="0.35">
      <c r="G32" s="203"/>
      <c r="H32" s="203"/>
      <c r="I32" s="203"/>
      <c r="J32" s="203"/>
      <c r="K32" s="203"/>
      <c r="L32" s="203"/>
      <c r="M32" s="203"/>
      <c r="N32" s="203"/>
    </row>
  </sheetData>
  <phoneticPr fontId="26" type="noConversion"/>
  <hyperlinks>
    <hyperlink ref="E1" location="'Table of Content'!A1" display="Back to Table of Content" xr:uid="{00000000-0004-0000-1400-000000000000}"/>
  </hyperlinks>
  <pageMargins left="0.7" right="0.7" top="0.75" bottom="0.75" header="0.3" footer="0.3"/>
  <ignoredErrors>
    <ignoredError sqref="B5:G5 H5:I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W34"/>
  <sheetViews>
    <sheetView topLeftCell="A28" zoomScale="70" zoomScaleNormal="70" workbookViewId="0">
      <selection activeCell="L31" sqref="L31:N31"/>
    </sheetView>
  </sheetViews>
  <sheetFormatPr defaultRowHeight="14.5" x14ac:dyDescent="0.35"/>
  <cols>
    <col min="1" max="1" width="54.81640625" customWidth="1"/>
    <col min="2" max="3" width="10.7265625" style="101" hidden="1" customWidth="1"/>
    <col min="4" max="4" width="10.7265625" style="101" customWidth="1"/>
    <col min="5" max="10" width="10.7265625" customWidth="1"/>
    <col min="11" max="11" width="11.81640625" customWidth="1"/>
    <col min="12" max="14" width="11.1796875" customWidth="1"/>
  </cols>
  <sheetData>
    <row r="1" spans="1:23" ht="43.5" x14ac:dyDescent="0.35">
      <c r="C1" s="207" t="s">
        <v>295</v>
      </c>
    </row>
    <row r="2" spans="1:23" ht="23.5" x14ac:dyDescent="0.55000000000000004">
      <c r="A2" s="94" t="s">
        <v>208</v>
      </c>
    </row>
    <row r="3" spans="1:23" ht="15" thickBot="1" x14ac:dyDescent="0.4"/>
    <row r="4" spans="1:23" ht="30" customHeight="1" thickTop="1" thickBot="1" x14ac:dyDescent="0.4">
      <c r="A4" s="85" t="s">
        <v>185</v>
      </c>
      <c r="B4" s="86" t="s">
        <v>83</v>
      </c>
      <c r="C4" s="86" t="s">
        <v>143</v>
      </c>
      <c r="D4" s="86" t="s">
        <v>144</v>
      </c>
      <c r="E4" s="86" t="s">
        <v>145</v>
      </c>
      <c r="F4" s="86" t="s">
        <v>146</v>
      </c>
      <c r="G4" s="215">
        <v>2018</v>
      </c>
      <c r="H4" s="215">
        <v>2019</v>
      </c>
      <c r="I4" s="215">
        <v>2020</v>
      </c>
      <c r="J4" s="215" t="s">
        <v>293</v>
      </c>
      <c r="K4" s="215" t="s">
        <v>300</v>
      </c>
      <c r="L4" s="215" t="s">
        <v>364</v>
      </c>
      <c r="M4" s="215" t="s">
        <v>366</v>
      </c>
      <c r="N4" s="215" t="s">
        <v>367</v>
      </c>
    </row>
    <row r="5" spans="1:23" ht="30" customHeight="1" thickTop="1" x14ac:dyDescent="0.45">
      <c r="A5" s="88" t="s">
        <v>209</v>
      </c>
      <c r="B5" s="88">
        <v>1548.5000991821289</v>
      </c>
      <c r="C5" s="88">
        <v>1707.4897747039795</v>
      </c>
      <c r="D5" s="88">
        <v>1681.8668117523193</v>
      </c>
      <c r="E5" s="88">
        <v>1944.7009410858154</v>
      </c>
      <c r="F5" s="88">
        <v>1461.3484344482422</v>
      </c>
      <c r="G5" s="88">
        <v>1580.6506118774414</v>
      </c>
      <c r="H5" s="88">
        <v>2212.9701366424561</v>
      </c>
      <c r="I5" s="88">
        <v>2036.0989036560059</v>
      </c>
      <c r="J5" s="88">
        <v>2167.3135528564453</v>
      </c>
      <c r="K5" s="88">
        <v>2556.3685779571533</v>
      </c>
      <c r="L5" s="88">
        <v>3122.9588050842285</v>
      </c>
      <c r="M5" s="88">
        <v>3783.0290260314941</v>
      </c>
      <c r="N5" s="88">
        <v>3565.1189002990723</v>
      </c>
      <c r="O5" s="203"/>
      <c r="P5" s="203"/>
      <c r="Q5" s="203"/>
      <c r="R5" s="203"/>
      <c r="U5" s="153"/>
      <c r="V5" s="153"/>
      <c r="W5" s="153"/>
    </row>
    <row r="6" spans="1:23" ht="30" customHeight="1" x14ac:dyDescent="0.45">
      <c r="A6" s="88" t="s">
        <v>190</v>
      </c>
      <c r="B6" s="88">
        <v>14.749517440795898</v>
      </c>
      <c r="C6" s="88">
        <v>16.991777420043945</v>
      </c>
      <c r="D6" s="88">
        <v>12.136714935302734</v>
      </c>
      <c r="E6" s="88">
        <v>12.392924308776855</v>
      </c>
      <c r="F6" s="88">
        <v>11.539762496948242</v>
      </c>
      <c r="G6" s="88">
        <v>24.278518676757813</v>
      </c>
      <c r="H6" s="88">
        <v>45.649852752685547</v>
      </c>
      <c r="I6" s="88">
        <v>16.462297439575195</v>
      </c>
      <c r="J6" s="88">
        <v>191.96084594726563</v>
      </c>
      <c r="K6" s="88">
        <v>281.67868041992188</v>
      </c>
      <c r="L6" s="88">
        <v>281.27133178710938</v>
      </c>
      <c r="M6" s="88">
        <v>400.1502685546875</v>
      </c>
      <c r="N6" s="88">
        <v>238.59857177734375</v>
      </c>
      <c r="O6" s="203"/>
      <c r="P6" s="203"/>
      <c r="Q6" s="203"/>
      <c r="R6" s="203"/>
      <c r="U6" s="153"/>
      <c r="V6" s="153"/>
      <c r="W6" s="153"/>
    </row>
    <row r="7" spans="1:23" ht="30" customHeight="1" x14ac:dyDescent="0.45">
      <c r="A7" s="88" t="s">
        <v>191</v>
      </c>
      <c r="B7" s="88">
        <v>4314.853547513485</v>
      </c>
      <c r="C7" s="88">
        <v>1788.3855132162571</v>
      </c>
      <c r="D7" s="88">
        <v>2126.7716555446386</v>
      </c>
      <c r="E7" s="88">
        <v>3372.449195612222</v>
      </c>
      <c r="F7" s="88">
        <v>3326.9618822615594</v>
      </c>
      <c r="G7" s="88">
        <v>2750.5536055266857</v>
      </c>
      <c r="H7" s="88">
        <v>2321.1741031110287</v>
      </c>
      <c r="I7" s="88">
        <v>1117.8023815155029</v>
      </c>
      <c r="J7" s="88">
        <v>1935.988208770752</v>
      </c>
      <c r="K7" s="88">
        <v>3507.4184646606445</v>
      </c>
      <c r="L7" s="88">
        <v>1695.4679660797119</v>
      </c>
      <c r="M7" s="88">
        <v>2783.800669670105</v>
      </c>
      <c r="N7" s="88">
        <v>2231.658935546875</v>
      </c>
      <c r="O7" s="203"/>
      <c r="P7" s="203"/>
      <c r="Q7" s="203"/>
      <c r="R7" s="203"/>
      <c r="U7" s="153"/>
      <c r="V7" s="153"/>
      <c r="W7" s="153"/>
    </row>
    <row r="8" spans="1:23" ht="30" customHeight="1" x14ac:dyDescent="0.45">
      <c r="A8" s="88" t="s">
        <v>210</v>
      </c>
      <c r="B8" s="88">
        <v>411.77386474609375</v>
      </c>
      <c r="C8" s="88">
        <v>618.3697509765625</v>
      </c>
      <c r="D8" s="88">
        <v>724.2357177734375</v>
      </c>
      <c r="E8" s="88">
        <v>718.880126953125</v>
      </c>
      <c r="F8" s="88">
        <v>739.56927490234375</v>
      </c>
      <c r="G8" s="88">
        <v>638.4058837890625</v>
      </c>
      <c r="H8" s="88">
        <v>502.332275390625</v>
      </c>
      <c r="I8" s="88">
        <v>555.21112060546875</v>
      </c>
      <c r="J8" s="88">
        <v>775.90228271484375</v>
      </c>
      <c r="K8" s="88">
        <v>711.40478515625</v>
      </c>
      <c r="L8" s="88">
        <v>784.24676513671875</v>
      </c>
      <c r="M8" s="88">
        <v>947.60125732421875</v>
      </c>
      <c r="N8" s="88">
        <v>811.113037109375</v>
      </c>
      <c r="O8" s="203"/>
      <c r="P8" s="203"/>
      <c r="Q8" s="203"/>
      <c r="R8" s="203"/>
      <c r="U8" s="153"/>
      <c r="V8" s="153"/>
      <c r="W8" s="153"/>
    </row>
    <row r="9" spans="1:23" ht="30" customHeight="1" x14ac:dyDescent="0.45">
      <c r="A9" s="88" t="s">
        <v>198</v>
      </c>
      <c r="B9" s="88">
        <v>344.45932006835938</v>
      </c>
      <c r="C9" s="88">
        <v>505.07427978515625</v>
      </c>
      <c r="D9" s="88">
        <v>439.78146362304688</v>
      </c>
      <c r="E9" s="88">
        <v>638.2589111328125</v>
      </c>
      <c r="F9" s="88">
        <v>634.21490478515625</v>
      </c>
      <c r="G9" s="88">
        <v>527.51373291015625</v>
      </c>
      <c r="H9" s="88">
        <v>467.95608520507813</v>
      </c>
      <c r="I9" s="88">
        <v>542.174560546875</v>
      </c>
      <c r="J9" s="88">
        <v>467.12844848632813</v>
      </c>
      <c r="K9" s="88">
        <v>708.2518310546875</v>
      </c>
      <c r="L9" s="88">
        <v>456.0364990234375</v>
      </c>
      <c r="M9" s="88">
        <v>668.8087158203125</v>
      </c>
      <c r="N9" s="88">
        <v>689.7359619140625</v>
      </c>
      <c r="O9" s="203"/>
      <c r="P9" s="203"/>
      <c r="Q9" s="203"/>
      <c r="R9" s="203"/>
      <c r="U9" s="153"/>
      <c r="V9" s="153"/>
      <c r="W9" s="153"/>
    </row>
    <row r="10" spans="1:23" ht="30" customHeight="1" x14ac:dyDescent="0.45">
      <c r="A10" s="88" t="s">
        <v>199</v>
      </c>
      <c r="B10" s="88">
        <v>4621.0773620605469</v>
      </c>
      <c r="C10" s="88">
        <v>5638.2024993896484</v>
      </c>
      <c r="D10" s="88">
        <v>5551.144356641802</v>
      </c>
      <c r="E10" s="88">
        <v>6269.7698430269957</v>
      </c>
      <c r="F10" s="88">
        <v>6024.5863720774651</v>
      </c>
      <c r="G10" s="88">
        <v>6047.6238670349121</v>
      </c>
      <c r="H10" s="88">
        <v>6895.7297325134277</v>
      </c>
      <c r="I10" s="88">
        <v>6805.0384330749512</v>
      </c>
      <c r="J10" s="88">
        <v>7256.0055618286133</v>
      </c>
      <c r="K10" s="88">
        <v>8584.9161987304688</v>
      </c>
      <c r="L10" s="88">
        <v>9594.6985855102539</v>
      </c>
      <c r="M10" s="88">
        <v>11156.349014282227</v>
      </c>
      <c r="N10" s="88">
        <v>10967.406394958496</v>
      </c>
      <c r="O10" s="203"/>
      <c r="P10" s="203"/>
      <c r="Q10" s="203"/>
      <c r="R10" s="203"/>
      <c r="U10" s="153"/>
      <c r="V10" s="153"/>
      <c r="W10" s="153"/>
    </row>
    <row r="11" spans="1:23" ht="30" customHeight="1" x14ac:dyDescent="0.45">
      <c r="A11" s="88" t="s">
        <v>200</v>
      </c>
      <c r="B11" s="88">
        <v>1174.3052520751953</v>
      </c>
      <c r="C11" s="88">
        <v>1555.0369873046875</v>
      </c>
      <c r="D11" s="88">
        <v>1677.7348022460938</v>
      </c>
      <c r="E11" s="88">
        <v>2355.8931274414063</v>
      </c>
      <c r="F11" s="88">
        <v>2732.3121948242188</v>
      </c>
      <c r="G11" s="88">
        <v>2764.7363891601563</v>
      </c>
      <c r="H11" s="88">
        <v>2002.1438598632813</v>
      </c>
      <c r="I11" s="88">
        <v>1263.8925476074219</v>
      </c>
      <c r="J11" s="88">
        <v>2173.6842041015625</v>
      </c>
      <c r="K11" s="88">
        <v>2765.2877197265625</v>
      </c>
      <c r="L11" s="88">
        <v>3141.4857177734375</v>
      </c>
      <c r="M11" s="88">
        <v>3621.47998046875</v>
      </c>
      <c r="N11" s="88">
        <v>3784.24853515625</v>
      </c>
      <c r="O11" s="203"/>
      <c r="P11" s="203"/>
      <c r="Q11" s="203"/>
      <c r="R11" s="203"/>
      <c r="U11" s="153"/>
      <c r="V11" s="153"/>
      <c r="W11" s="153"/>
    </row>
    <row r="12" spans="1:23" ht="30" customHeight="1" x14ac:dyDescent="0.45">
      <c r="A12" s="88" t="s">
        <v>211</v>
      </c>
      <c r="B12" s="88">
        <v>477.901123046875</v>
      </c>
      <c r="C12" s="88">
        <v>569.121826171875</v>
      </c>
      <c r="D12" s="88">
        <v>566.85955810546875</v>
      </c>
      <c r="E12" s="88">
        <v>463.94833374023438</v>
      </c>
      <c r="F12" s="88">
        <v>534.77545166015625</v>
      </c>
      <c r="G12" s="88">
        <v>518.65863037109375</v>
      </c>
      <c r="H12" s="88">
        <v>533.37109375</v>
      </c>
      <c r="I12" s="88">
        <v>622.87908935546875</v>
      </c>
      <c r="J12" s="88">
        <v>556.65252685546875</v>
      </c>
      <c r="K12" s="88">
        <v>574.82318115234375</v>
      </c>
      <c r="L12" s="88">
        <v>585.291015625</v>
      </c>
      <c r="M12" s="88">
        <v>638.352294921875</v>
      </c>
      <c r="N12" s="88">
        <v>656.23388671875</v>
      </c>
      <c r="O12" s="203"/>
      <c r="P12" s="203"/>
      <c r="Q12" s="203"/>
      <c r="R12" s="203"/>
      <c r="U12" s="153"/>
      <c r="V12" s="153"/>
      <c r="W12" s="153"/>
    </row>
    <row r="13" spans="1:23" ht="30" customHeight="1" x14ac:dyDescent="0.45">
      <c r="A13" s="88" t="s">
        <v>212</v>
      </c>
      <c r="B13" s="88">
        <v>3445.3168792724609</v>
      </c>
      <c r="C13" s="88">
        <v>4333.9630889892578</v>
      </c>
      <c r="D13" s="88">
        <v>3999.6869354248047</v>
      </c>
      <c r="E13" s="88">
        <v>4257.6923065185547</v>
      </c>
      <c r="F13" s="88">
        <v>4073.8249206542969</v>
      </c>
      <c r="G13" s="88">
        <v>3702.6243896484375</v>
      </c>
      <c r="H13" s="88">
        <v>3689.9940338134766</v>
      </c>
      <c r="I13" s="88">
        <v>3344.7642822265625</v>
      </c>
      <c r="J13" s="88">
        <v>4103.5082092285156</v>
      </c>
      <c r="K13" s="88">
        <v>4554.7104034423828</v>
      </c>
      <c r="L13" s="88">
        <v>4942.7984313964844</v>
      </c>
      <c r="M13" s="88">
        <v>5710.0807495117188</v>
      </c>
      <c r="N13" s="88">
        <v>6124.2676086425781</v>
      </c>
      <c r="O13" s="203"/>
      <c r="P13" s="203"/>
      <c r="Q13" s="203"/>
      <c r="R13" s="203"/>
      <c r="U13" s="153"/>
      <c r="V13" s="153"/>
      <c r="W13" s="153"/>
    </row>
    <row r="14" spans="1:23" ht="30" customHeight="1" x14ac:dyDescent="0.45">
      <c r="A14" s="88" t="s">
        <v>213</v>
      </c>
      <c r="B14" s="88">
        <v>632.5802001953125</v>
      </c>
      <c r="C14" s="88">
        <v>886.45196533203125</v>
      </c>
      <c r="D14" s="88">
        <v>838.7666015625</v>
      </c>
      <c r="E14" s="88">
        <v>850.08074951171875</v>
      </c>
      <c r="F14" s="88">
        <v>780.99017333984375</v>
      </c>
      <c r="G14" s="88">
        <v>609.7247314453125</v>
      </c>
      <c r="H14" s="88">
        <v>642.11419677734375</v>
      </c>
      <c r="I14" s="88">
        <v>619.80841064453125</v>
      </c>
      <c r="J14" s="88">
        <v>783.16668701171875</v>
      </c>
      <c r="K14" s="88">
        <v>823.4046630859375</v>
      </c>
      <c r="L14" s="88">
        <v>836.49395751953125</v>
      </c>
      <c r="M14" s="88">
        <v>1018.9110717773438</v>
      </c>
      <c r="N14" s="88">
        <v>1123.9710693359375</v>
      </c>
      <c r="O14" s="203"/>
      <c r="P14" s="203"/>
      <c r="Q14" s="203"/>
      <c r="R14" s="203"/>
      <c r="U14" s="153"/>
      <c r="V14" s="153"/>
      <c r="W14" s="153"/>
    </row>
    <row r="15" spans="1:23" ht="30" customHeight="1" x14ac:dyDescent="0.45">
      <c r="A15" s="88" t="s">
        <v>214</v>
      </c>
      <c r="B15" s="88">
        <v>1077.1734619140625</v>
      </c>
      <c r="C15" s="88">
        <v>1472.1158447265625</v>
      </c>
      <c r="D15" s="88">
        <v>1413.0745849609375</v>
      </c>
      <c r="E15" s="88">
        <v>1457.154541015625</v>
      </c>
      <c r="F15" s="88">
        <v>1934.848388671875</v>
      </c>
      <c r="G15" s="88">
        <v>2237.97119140625</v>
      </c>
      <c r="H15" s="88">
        <v>2019.8796691894531</v>
      </c>
      <c r="I15" s="88">
        <v>1753.4740295410156</v>
      </c>
      <c r="J15" s="88">
        <v>2129.2904357910156</v>
      </c>
      <c r="K15" s="88">
        <v>2321.8955993652344</v>
      </c>
      <c r="L15" s="88">
        <v>2703.2259826660156</v>
      </c>
      <c r="M15" s="88">
        <v>2754.5103149414063</v>
      </c>
      <c r="N15" s="88">
        <v>2717.1486511230469</v>
      </c>
      <c r="O15" s="203"/>
      <c r="P15" s="203"/>
      <c r="Q15" s="203"/>
      <c r="R15" s="203"/>
      <c r="U15" s="153"/>
      <c r="V15" s="153"/>
      <c r="W15" s="153"/>
    </row>
    <row r="16" spans="1:23" ht="30" customHeight="1" x14ac:dyDescent="0.45">
      <c r="A16" s="88" t="s">
        <v>215</v>
      </c>
      <c r="B16" s="88">
        <v>7049.19384765625</v>
      </c>
      <c r="C16" s="88">
        <v>5689.50244140625</v>
      </c>
      <c r="D16" s="88">
        <v>13999.923828125</v>
      </c>
      <c r="E16" s="88">
        <v>11962.23046875</v>
      </c>
      <c r="F16" s="88">
        <v>8896.80859375</v>
      </c>
      <c r="G16" s="88">
        <v>10353.2509765625</v>
      </c>
      <c r="H16" s="88">
        <v>12980.654296875</v>
      </c>
      <c r="I16" s="88">
        <v>9251.6806640625</v>
      </c>
      <c r="J16" s="88">
        <v>12427.8623046875</v>
      </c>
      <c r="K16" s="88">
        <v>25843.865234375</v>
      </c>
      <c r="L16" s="88">
        <v>28221.517578125</v>
      </c>
      <c r="M16" s="88">
        <v>25227.41796875</v>
      </c>
      <c r="N16" s="88">
        <v>22869.830078125</v>
      </c>
      <c r="O16" s="203"/>
      <c r="P16" s="203"/>
      <c r="Q16" s="203"/>
      <c r="R16" s="203"/>
      <c r="U16" s="153"/>
      <c r="V16" s="153"/>
      <c r="W16" s="153"/>
    </row>
    <row r="17" spans="1:23" ht="30" customHeight="1" x14ac:dyDescent="0.45">
      <c r="A17" s="88" t="s">
        <v>216</v>
      </c>
      <c r="B17" s="88">
        <v>7705.1995544433594</v>
      </c>
      <c r="C17" s="88">
        <v>10222.204376220703</v>
      </c>
      <c r="D17" s="88">
        <v>9564.4801635742188</v>
      </c>
      <c r="E17" s="88">
        <v>10530.505523681641</v>
      </c>
      <c r="F17" s="88">
        <v>10065.362365722656</v>
      </c>
      <c r="G17" s="88">
        <v>10500.018951416016</v>
      </c>
      <c r="H17" s="88">
        <v>10836.24853515625</v>
      </c>
      <c r="I17" s="88">
        <v>10846.174011230469</v>
      </c>
      <c r="J17" s="88">
        <v>12585.532348632813</v>
      </c>
      <c r="K17" s="88">
        <v>14452.879943847656</v>
      </c>
      <c r="L17" s="88">
        <v>15288.317199707031</v>
      </c>
      <c r="M17" s="88">
        <v>17913.91162109375</v>
      </c>
      <c r="N17" s="88">
        <v>18543.826354980469</v>
      </c>
      <c r="O17" s="203"/>
      <c r="P17" s="203"/>
      <c r="Q17" s="203"/>
      <c r="R17" s="203"/>
      <c r="U17" s="153"/>
      <c r="V17" s="153"/>
      <c r="W17" s="153"/>
    </row>
    <row r="18" spans="1:23" ht="30" customHeight="1" x14ac:dyDescent="0.45">
      <c r="A18" s="88" t="s">
        <v>217</v>
      </c>
      <c r="B18" s="88">
        <v>1109.1615753173828</v>
      </c>
      <c r="C18" s="88">
        <v>1513.653865814209</v>
      </c>
      <c r="D18" s="88">
        <v>1415.3195457458496</v>
      </c>
      <c r="E18" s="88">
        <v>1354.6918449401855</v>
      </c>
      <c r="F18" s="88">
        <v>1175.0842819213867</v>
      </c>
      <c r="G18" s="88">
        <v>1345.1016998291016</v>
      </c>
      <c r="H18" s="88">
        <v>1351.7695236206055</v>
      </c>
      <c r="I18" s="88">
        <v>998.57204437255859</v>
      </c>
      <c r="J18" s="88">
        <v>1336.3043518066406</v>
      </c>
      <c r="K18" s="88">
        <v>1663.5027618408203</v>
      </c>
      <c r="L18" s="88">
        <v>1583.1158142089844</v>
      </c>
      <c r="M18" s="88">
        <v>1711.2394561767578</v>
      </c>
      <c r="N18" s="88">
        <v>1614.4465179443359</v>
      </c>
      <c r="O18" s="203"/>
      <c r="P18" s="203"/>
      <c r="Q18" s="203"/>
      <c r="R18" s="203"/>
      <c r="U18" s="153"/>
      <c r="V18" s="153"/>
      <c r="W18" s="153"/>
    </row>
    <row r="19" spans="1:23" ht="30" customHeight="1" x14ac:dyDescent="0.45">
      <c r="A19" s="88" t="s">
        <v>218</v>
      </c>
      <c r="B19" s="88">
        <v>1474.2160034179688</v>
      </c>
      <c r="C19" s="88">
        <v>2413.7164306640625</v>
      </c>
      <c r="D19" s="88">
        <v>2840.8679809570313</v>
      </c>
      <c r="E19" s="88">
        <v>2388.7204284667969</v>
      </c>
      <c r="F19" s="88">
        <v>1819.7506484985352</v>
      </c>
      <c r="G19" s="88">
        <v>1803.1134338378906</v>
      </c>
      <c r="H19" s="88">
        <v>1792.8162689208984</v>
      </c>
      <c r="I19" s="88">
        <v>1778.4427185058594</v>
      </c>
      <c r="J19" s="88">
        <v>2324.0390930175781</v>
      </c>
      <c r="K19" s="88">
        <v>2184.5761260986328</v>
      </c>
      <c r="L19" s="88">
        <v>2815.8454895019531</v>
      </c>
      <c r="M19" s="88">
        <v>3455.9047546386719</v>
      </c>
      <c r="N19" s="88">
        <v>3207.9742584228516</v>
      </c>
      <c r="O19" s="203"/>
      <c r="P19" s="203"/>
      <c r="Q19" s="203"/>
      <c r="R19" s="203"/>
      <c r="U19" s="153"/>
      <c r="V19" s="153"/>
      <c r="W19" s="153"/>
    </row>
    <row r="20" spans="1:23" ht="30" customHeight="1" x14ac:dyDescent="0.45">
      <c r="A20" s="88" t="s">
        <v>219</v>
      </c>
      <c r="B20" s="88">
        <v>3039.7712707519531</v>
      </c>
      <c r="C20" s="88">
        <v>4887.9420166015625</v>
      </c>
      <c r="D20" s="88">
        <v>4602.3890380859375</v>
      </c>
      <c r="E20" s="88">
        <v>3580.4457397460938</v>
      </c>
      <c r="F20" s="88">
        <v>3345.8934936523438</v>
      </c>
      <c r="G20" s="88">
        <v>3004.3433227539063</v>
      </c>
      <c r="H20" s="88">
        <v>2749.3250732421875</v>
      </c>
      <c r="I20" s="88">
        <v>2568.5782470703125</v>
      </c>
      <c r="J20" s="88">
        <v>3350.7467651367188</v>
      </c>
      <c r="K20" s="88">
        <v>3966.9990844726563</v>
      </c>
      <c r="L20" s="88">
        <v>3960.8124389648438</v>
      </c>
      <c r="M20" s="88">
        <v>4715.7955932617188</v>
      </c>
      <c r="N20" s="88">
        <v>4684.2612915039063</v>
      </c>
      <c r="O20" s="203"/>
      <c r="P20" s="203"/>
      <c r="Q20" s="203"/>
      <c r="R20" s="203"/>
      <c r="U20" s="153"/>
      <c r="V20" s="153"/>
      <c r="W20" s="153"/>
    </row>
    <row r="21" spans="1:23" ht="30" customHeight="1" x14ac:dyDescent="0.45">
      <c r="A21" s="88" t="s">
        <v>220</v>
      </c>
      <c r="B21" s="88">
        <v>3033.544189453125</v>
      </c>
      <c r="C21" s="88">
        <v>3742.092041015625</v>
      </c>
      <c r="D21" s="88">
        <v>3435.81103515625</v>
      </c>
      <c r="E21" s="88">
        <v>3689.063720703125</v>
      </c>
      <c r="F21" s="88">
        <v>3396.72119140625</v>
      </c>
      <c r="G21" s="88">
        <v>3531.500732421875</v>
      </c>
      <c r="H21" s="88">
        <v>2893.944580078125</v>
      </c>
      <c r="I21" s="88">
        <v>3042.91064453125</v>
      </c>
      <c r="J21" s="88">
        <v>3632.9619140625</v>
      </c>
      <c r="K21" s="88">
        <v>3950.957763671875</v>
      </c>
      <c r="L21" s="88">
        <v>4979.5458984375</v>
      </c>
      <c r="M21" s="88">
        <v>5993.9619140625</v>
      </c>
      <c r="N21" s="88">
        <v>5931.115234375</v>
      </c>
      <c r="O21" s="203"/>
      <c r="P21" s="203"/>
      <c r="Q21" s="203"/>
      <c r="R21" s="203"/>
      <c r="U21" s="153"/>
      <c r="V21" s="153"/>
      <c r="W21" s="153"/>
    </row>
    <row r="22" spans="1:23" ht="30" customHeight="1" x14ac:dyDescent="0.45">
      <c r="A22" s="88" t="s">
        <v>221</v>
      </c>
      <c r="B22" s="88">
        <v>2128.26171875</v>
      </c>
      <c r="C22" s="88">
        <v>3403.7861328125</v>
      </c>
      <c r="D22" s="88">
        <v>3088.78662109375</v>
      </c>
      <c r="E22" s="88">
        <v>2839.736328125</v>
      </c>
      <c r="F22" s="88">
        <v>2905.5234375</v>
      </c>
      <c r="G22" s="88">
        <v>2797.015380859375</v>
      </c>
      <c r="H22" s="88">
        <v>2596.60205078125</v>
      </c>
      <c r="I22" s="88">
        <v>2461.07177734375</v>
      </c>
      <c r="J22" s="88">
        <v>2877.571044921875</v>
      </c>
      <c r="K22" s="88">
        <v>3590.3095703125</v>
      </c>
      <c r="L22" s="88">
        <v>4724.8427734375</v>
      </c>
      <c r="M22" s="88">
        <v>5192.38720703125</v>
      </c>
      <c r="N22" s="88">
        <v>6078.26806640625</v>
      </c>
      <c r="O22" s="203"/>
      <c r="P22" s="203"/>
      <c r="Q22" s="203"/>
      <c r="R22" s="203"/>
      <c r="U22" s="153"/>
      <c r="V22" s="153"/>
      <c r="W22" s="153"/>
    </row>
    <row r="23" spans="1:23" ht="30" customHeight="1" x14ac:dyDescent="0.45">
      <c r="A23" s="88" t="s">
        <v>222</v>
      </c>
      <c r="B23" s="88">
        <v>5523.8984375</v>
      </c>
      <c r="C23" s="88">
        <v>9803.24609375</v>
      </c>
      <c r="D23" s="88">
        <v>7589.615234375</v>
      </c>
      <c r="E23" s="88">
        <v>6860.66357421875</v>
      </c>
      <c r="F23" s="88">
        <v>5940.66357421875</v>
      </c>
      <c r="G23" s="88">
        <v>6674.326171875</v>
      </c>
      <c r="H23" s="88">
        <v>5673.60791015625</v>
      </c>
      <c r="I23" s="88">
        <v>5285.8720703125</v>
      </c>
      <c r="J23" s="88">
        <v>6795.39892578125</v>
      </c>
      <c r="K23" s="88">
        <v>8981.884765625</v>
      </c>
      <c r="L23" s="88">
        <v>12212.8017578125</v>
      </c>
      <c r="M23" s="88">
        <v>14732.220703125</v>
      </c>
      <c r="N23" s="88">
        <v>15290.6455078125</v>
      </c>
      <c r="O23" s="203"/>
      <c r="P23" s="203"/>
      <c r="Q23" s="203"/>
      <c r="R23" s="203"/>
      <c r="U23" s="153"/>
      <c r="V23" s="153"/>
      <c r="W23" s="153"/>
    </row>
    <row r="24" spans="1:23" ht="30" customHeight="1" x14ac:dyDescent="0.45">
      <c r="A24" s="88" t="s">
        <v>169</v>
      </c>
      <c r="B24" s="88">
        <v>11002.512428283691</v>
      </c>
      <c r="C24" s="88">
        <v>11639.6881275177</v>
      </c>
      <c r="D24" s="88">
        <v>10549.448234558105</v>
      </c>
      <c r="E24" s="88">
        <v>11946.231842041016</v>
      </c>
      <c r="F24" s="88">
        <v>8774.8541107177734</v>
      </c>
      <c r="G24" s="88">
        <v>8893.2467894554138</v>
      </c>
      <c r="H24" s="88">
        <v>8901.2380561828613</v>
      </c>
      <c r="I24" s="88">
        <v>6153.209132194519</v>
      </c>
      <c r="J24" s="88">
        <v>9287.8491325378418</v>
      </c>
      <c r="K24" s="88">
        <v>8981.4472236633301</v>
      </c>
      <c r="L24" s="88">
        <v>12090.204063415527</v>
      </c>
      <c r="M24" s="88">
        <v>12151.498863220215</v>
      </c>
      <c r="N24" s="88">
        <v>13495.839630126953</v>
      </c>
      <c r="O24" s="203"/>
      <c r="P24" s="203"/>
      <c r="Q24" s="203"/>
      <c r="R24" s="203"/>
      <c r="U24" s="153"/>
      <c r="V24" s="153"/>
      <c r="W24" s="153"/>
    </row>
    <row r="25" spans="1:23" ht="30" customHeight="1" x14ac:dyDescent="0.45">
      <c r="A25" s="88" t="s">
        <v>223</v>
      </c>
      <c r="B25" s="88">
        <v>1691.4041166305542</v>
      </c>
      <c r="C25" s="88">
        <v>2488.749276638031</v>
      </c>
      <c r="D25" s="88">
        <v>2356.2833204269409</v>
      </c>
      <c r="E25" s="88">
        <v>2364.8239190578461</v>
      </c>
      <c r="F25" s="88">
        <v>1985.1683778762817</v>
      </c>
      <c r="G25" s="88">
        <v>1859.7854070663452</v>
      </c>
      <c r="H25" s="88">
        <v>1962.0736227035522</v>
      </c>
      <c r="I25" s="88">
        <v>1885.812837600708</v>
      </c>
      <c r="J25" s="88">
        <v>2220.9667816162109</v>
      </c>
      <c r="K25" s="88">
        <v>2502.1043825149536</v>
      </c>
      <c r="L25" s="88">
        <v>2615.3006839752197</v>
      </c>
      <c r="M25" s="88">
        <v>2937.9959449768066</v>
      </c>
      <c r="N25" s="88">
        <v>3204.3293771743774</v>
      </c>
      <c r="O25" s="203"/>
      <c r="P25" s="203"/>
      <c r="Q25" s="203"/>
      <c r="R25" s="203"/>
      <c r="U25" s="153"/>
      <c r="V25" s="153"/>
      <c r="W25" s="153"/>
    </row>
    <row r="26" spans="1:23" ht="30" customHeight="1" x14ac:dyDescent="0.45">
      <c r="A26" s="88" t="s">
        <v>195</v>
      </c>
      <c r="B26" s="88">
        <v>1696.74951171875</v>
      </c>
      <c r="C26" s="88">
        <v>1923.60595703125</v>
      </c>
      <c r="D26" s="88">
        <v>3198.8037109375</v>
      </c>
      <c r="E26" s="88">
        <v>2997.579345703125</v>
      </c>
      <c r="F26" s="88">
        <v>3202.846435546875</v>
      </c>
      <c r="G26" s="88">
        <v>3000.45654296875</v>
      </c>
      <c r="H26" s="88">
        <v>3885.3017578125</v>
      </c>
      <c r="I26" s="88">
        <v>3585.0869140625</v>
      </c>
      <c r="J26" s="88">
        <v>4624.0341796875</v>
      </c>
      <c r="K26" s="88">
        <v>4511.07763671875</v>
      </c>
      <c r="L26" s="88">
        <v>4410.75537109375</v>
      </c>
      <c r="M26" s="88">
        <v>5053.642578125</v>
      </c>
      <c r="N26" s="88">
        <v>5335.154296875</v>
      </c>
      <c r="O26" s="203"/>
      <c r="P26" s="203"/>
      <c r="Q26" s="203"/>
      <c r="R26" s="203"/>
      <c r="U26" s="153"/>
      <c r="V26" s="153"/>
      <c r="W26" s="153"/>
    </row>
    <row r="27" spans="1:23" ht="30" customHeight="1" x14ac:dyDescent="0.45">
      <c r="A27" s="88" t="s">
        <v>251</v>
      </c>
      <c r="B27" s="88">
        <v>63516.603281438351</v>
      </c>
      <c r="C27" s="88">
        <v>76819.390067487955</v>
      </c>
      <c r="D27" s="88">
        <v>81673.787915605935</v>
      </c>
      <c r="E27" s="88">
        <v>82855.913735780865</v>
      </c>
      <c r="F27" s="88">
        <v>73763.648270932958</v>
      </c>
      <c r="G27" s="88">
        <v>75164.900960892439</v>
      </c>
      <c r="H27" s="88">
        <v>76956.896714538336</v>
      </c>
      <c r="I27" s="88">
        <v>66535.017117500305</v>
      </c>
      <c r="J27" s="88">
        <v>84003.867805480957</v>
      </c>
      <c r="K27" s="88">
        <v>108019.76459789276</v>
      </c>
      <c r="L27" s="88">
        <v>121047.03412628174</v>
      </c>
      <c r="M27" s="88">
        <v>132569.04996776581</v>
      </c>
      <c r="N27" s="88">
        <v>133165.19216632843</v>
      </c>
      <c r="O27" s="203"/>
      <c r="P27" s="203"/>
      <c r="Q27" s="203"/>
      <c r="R27" s="203"/>
      <c r="U27" s="153"/>
      <c r="V27" s="153"/>
      <c r="W27" s="153"/>
    </row>
    <row r="28" spans="1:23" ht="30" customHeight="1" x14ac:dyDescent="0.45">
      <c r="A28" s="88" t="s">
        <v>224</v>
      </c>
      <c r="B28" s="88">
        <v>6091.6971204280853</v>
      </c>
      <c r="C28" s="88">
        <v>8184.8344144821167</v>
      </c>
      <c r="D28" s="88">
        <v>7154.3336019515991</v>
      </c>
      <c r="E28" s="88">
        <v>8066.1007313728333</v>
      </c>
      <c r="F28" s="88">
        <v>6350.5611343383789</v>
      </c>
      <c r="G28" s="88">
        <v>6460.1267287731171</v>
      </c>
      <c r="H28" s="88">
        <v>5079.0179867744446</v>
      </c>
      <c r="I28" s="88">
        <v>6820.0645332336426</v>
      </c>
      <c r="J28" s="88">
        <v>8864.2050867080688</v>
      </c>
      <c r="K28" s="88">
        <v>10706.215383529663</v>
      </c>
      <c r="L28" s="88">
        <v>30394.031037330627</v>
      </c>
      <c r="M28" s="88">
        <v>32100.648254394531</v>
      </c>
      <c r="N28" s="88">
        <v>34469.552810668945</v>
      </c>
      <c r="O28" s="203"/>
      <c r="P28" s="203"/>
      <c r="Q28" s="203"/>
      <c r="R28" s="203"/>
      <c r="U28" s="153"/>
      <c r="V28" s="153"/>
      <c r="W28" s="153"/>
    </row>
    <row r="29" spans="1:23" ht="30" customHeight="1" x14ac:dyDescent="0.45">
      <c r="A29" s="87" t="s">
        <v>225</v>
      </c>
      <c r="B29" s="87">
        <v>1107.3465576171875</v>
      </c>
      <c r="C29" s="87">
        <v>1375.811767578125</v>
      </c>
      <c r="D29" s="87">
        <v>1510.9613037109375</v>
      </c>
      <c r="E29" s="87">
        <v>2057.259521484375</v>
      </c>
      <c r="F29" s="87">
        <v>1551.1649169921875</v>
      </c>
      <c r="G29" s="87">
        <v>1360.3519287109375</v>
      </c>
      <c r="H29" s="87">
        <v>2227.591796875</v>
      </c>
      <c r="I29" s="87">
        <v>2000.473876953125</v>
      </c>
      <c r="J29" s="87">
        <v>1688.56591796875</v>
      </c>
      <c r="K29" s="87">
        <v>2165.881591796875</v>
      </c>
      <c r="L29" s="87">
        <v>2240.0830078125</v>
      </c>
      <c r="M29" s="87">
        <v>2686.847900390625</v>
      </c>
      <c r="N29" s="87">
        <v>4757.2197265625</v>
      </c>
      <c r="O29" s="203"/>
      <c r="P29" s="203"/>
      <c r="Q29" s="203"/>
      <c r="R29" s="203"/>
      <c r="U29" s="153"/>
      <c r="V29" s="153"/>
      <c r="W29" s="153"/>
    </row>
    <row r="30" spans="1:23" ht="30" customHeight="1" x14ac:dyDescent="0.45">
      <c r="A30" s="88" t="s">
        <v>252</v>
      </c>
      <c r="B30" s="88">
        <v>7199.0436780452728</v>
      </c>
      <c r="C30" s="88">
        <v>9560.6461820602417</v>
      </c>
      <c r="D30" s="88">
        <v>8665.2949056625366</v>
      </c>
      <c r="E30" s="88">
        <v>10123.360252857208</v>
      </c>
      <c r="F30" s="88">
        <v>7901.7260513305664</v>
      </c>
      <c r="G30" s="88">
        <v>7820.4786574840546</v>
      </c>
      <c r="H30" s="88">
        <v>7306.6097836494446</v>
      </c>
      <c r="I30" s="88">
        <v>8820.5384101867676</v>
      </c>
      <c r="J30" s="88">
        <v>10552.771004676819</v>
      </c>
      <c r="K30" s="88">
        <v>12872.096975326538</v>
      </c>
      <c r="L30" s="88">
        <v>32634.114045143127</v>
      </c>
      <c r="M30" s="88">
        <v>34787.496154785156</v>
      </c>
      <c r="N30" s="88">
        <v>39226.772537231445</v>
      </c>
      <c r="O30" s="203"/>
      <c r="P30" s="203"/>
      <c r="Q30" s="203"/>
      <c r="R30" s="203"/>
      <c r="U30" s="153"/>
      <c r="V30" s="153"/>
      <c r="W30" s="153"/>
    </row>
    <row r="31" spans="1:23" ht="30" customHeight="1" x14ac:dyDescent="0.45">
      <c r="A31" s="88" t="s">
        <v>226</v>
      </c>
      <c r="B31" s="88">
        <v>70715.646959483624</v>
      </c>
      <c r="C31" s="88">
        <v>86380.036249548197</v>
      </c>
      <c r="D31" s="88">
        <v>90339.082821268472</v>
      </c>
      <c r="E31" s="88">
        <v>92979.273988638073</v>
      </c>
      <c r="F31" s="88">
        <v>81665.374322263524</v>
      </c>
      <c r="G31" s="88">
        <v>82985.379618376493</v>
      </c>
      <c r="H31" s="88">
        <v>84263.50649818778</v>
      </c>
      <c r="I31" s="88">
        <v>75355.555527687073</v>
      </c>
      <c r="J31" s="88">
        <v>94556.638810157776</v>
      </c>
      <c r="K31" s="88">
        <v>120891.8615732193</v>
      </c>
      <c r="L31" s="88">
        <v>153681.14817142487</v>
      </c>
      <c r="M31" s="88">
        <v>167356.54612255096</v>
      </c>
      <c r="N31" s="88">
        <v>172391.96470355988</v>
      </c>
      <c r="O31" s="203"/>
      <c r="P31" s="203"/>
      <c r="Q31" s="203"/>
      <c r="R31" s="203"/>
      <c r="U31" s="153"/>
      <c r="V31" s="153"/>
      <c r="W31" s="153"/>
    </row>
    <row r="32" spans="1:23" ht="30" customHeight="1" thickBot="1" x14ac:dyDescent="0.5">
      <c r="A32" s="175" t="s">
        <v>298</v>
      </c>
      <c r="B32" s="176">
        <v>60.222918479419704</v>
      </c>
      <c r="C32" s="176">
        <v>64.063051610290884</v>
      </c>
      <c r="D32" s="176">
        <v>61.868178451524734</v>
      </c>
      <c r="E32" s="176">
        <v>58.956722195692535</v>
      </c>
      <c r="F32" s="176">
        <v>47.598861622044289</v>
      </c>
      <c r="G32" s="176">
        <v>45.831298985985903</v>
      </c>
      <c r="H32" s="176">
        <v>46.500268169072243</v>
      </c>
      <c r="I32" s="176">
        <v>43.247373920717727</v>
      </c>
      <c r="J32" s="176">
        <v>51.587891232567529</v>
      </c>
      <c r="K32" s="176">
        <v>58.804084008538737</v>
      </c>
      <c r="L32" s="176">
        <v>66.532982897632451</v>
      </c>
      <c r="M32" s="176">
        <v>66.936000152005363</v>
      </c>
      <c r="N32" s="176">
        <v>63.903741319965633</v>
      </c>
      <c r="O32" s="203"/>
      <c r="P32" s="203"/>
      <c r="Q32" s="203"/>
      <c r="R32" s="203"/>
      <c r="U32" s="153"/>
      <c r="V32" s="153"/>
      <c r="W32" s="153"/>
    </row>
    <row r="33" spans="2:18" x14ac:dyDescent="0.35">
      <c r="O33" s="203"/>
      <c r="P33" s="203"/>
      <c r="Q33" s="203"/>
      <c r="R33" s="203"/>
    </row>
    <row r="34" spans="2:18" x14ac:dyDescent="0.35">
      <c r="B34" s="102"/>
      <c r="C34" s="102"/>
      <c r="D34" s="102"/>
    </row>
  </sheetData>
  <phoneticPr fontId="26" type="noConversion"/>
  <hyperlinks>
    <hyperlink ref="C1" location="'Table of Content'!A1" display="Back to Table of Content" xr:uid="{00000000-0004-0000-1500-000000000000}"/>
  </hyperlinks>
  <pageMargins left="0.7" right="0.7" top="0.75" bottom="0.75" header="0.3" footer="0.3"/>
  <ignoredErrors>
    <ignoredError sqref="B4 C4:F4 J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R37"/>
  <sheetViews>
    <sheetView zoomScale="80" zoomScaleNormal="80" workbookViewId="0">
      <pane xSplit="1" ySplit="4" topLeftCell="D28" activePane="bottomRight" state="frozen"/>
      <selection pane="topRight" activeCell="B1" sqref="B1"/>
      <selection pane="bottomLeft" activeCell="A5" sqref="A5"/>
      <selection pane="bottomRight" activeCell="E33" sqref="E33:N35"/>
    </sheetView>
  </sheetViews>
  <sheetFormatPr defaultRowHeight="14.5" x14ac:dyDescent="0.35"/>
  <cols>
    <col min="1" max="1" width="54.81640625" customWidth="1"/>
    <col min="2" max="3" width="10.7265625" hidden="1" customWidth="1"/>
    <col min="4" max="6" width="10.7265625" customWidth="1"/>
    <col min="9" max="9" width="10.1796875" bestFit="1" customWidth="1"/>
    <col min="10" max="10" width="9.26953125" bestFit="1" customWidth="1"/>
    <col min="11" max="14" width="10.54296875" customWidth="1"/>
  </cols>
  <sheetData>
    <row r="1" spans="1:18" ht="43.5" x14ac:dyDescent="0.35">
      <c r="E1" s="207" t="s">
        <v>295</v>
      </c>
    </row>
    <row r="2" spans="1:18" ht="23.5" x14ac:dyDescent="0.55000000000000004">
      <c r="A2" s="94" t="s">
        <v>253</v>
      </c>
    </row>
    <row r="3" spans="1:18" ht="15" thickBot="1" x14ac:dyDescent="0.4"/>
    <row r="4" spans="1:18" ht="30" customHeight="1" thickTop="1" thickBot="1" x14ac:dyDescent="0.4">
      <c r="A4" s="85" t="s">
        <v>185</v>
      </c>
      <c r="B4" s="86" t="s">
        <v>83</v>
      </c>
      <c r="C4" s="86" t="s">
        <v>143</v>
      </c>
      <c r="D4" s="86" t="s">
        <v>144</v>
      </c>
      <c r="E4" s="86" t="s">
        <v>145</v>
      </c>
      <c r="F4" s="86" t="s">
        <v>146</v>
      </c>
      <c r="G4" s="86" t="s">
        <v>241</v>
      </c>
      <c r="H4" s="86" t="s">
        <v>261</v>
      </c>
      <c r="I4" s="86" t="s">
        <v>292</v>
      </c>
      <c r="J4" s="86" t="s">
        <v>293</v>
      </c>
      <c r="K4" s="215" t="s">
        <v>300</v>
      </c>
      <c r="L4" s="215" t="s">
        <v>364</v>
      </c>
      <c r="M4" s="215" t="s">
        <v>366</v>
      </c>
      <c r="N4" s="215" t="s">
        <v>367</v>
      </c>
    </row>
    <row r="5" spans="1:18" ht="30" customHeight="1" thickTop="1" x14ac:dyDescent="0.45">
      <c r="A5" s="88" t="s">
        <v>209</v>
      </c>
      <c r="B5" s="88">
        <v>1447.2205557192101</v>
      </c>
      <c r="C5" s="88">
        <v>1623.1233041285927</v>
      </c>
      <c r="D5" s="88">
        <v>1681.8620838596266</v>
      </c>
      <c r="E5" s="88">
        <v>1810.3826477769419</v>
      </c>
      <c r="F5" s="88">
        <v>1595.5057041499276</v>
      </c>
      <c r="G5" s="88">
        <v>1767.6020451139559</v>
      </c>
      <c r="H5" s="88">
        <v>2518.9140763762298</v>
      </c>
      <c r="I5" s="88">
        <v>2276.8029162459384</v>
      </c>
      <c r="J5" s="88">
        <v>2295.15083018119</v>
      </c>
      <c r="K5" s="88">
        <v>2811.2434162528316</v>
      </c>
      <c r="L5" s="88">
        <v>2943.6717859190871</v>
      </c>
      <c r="M5" s="88">
        <v>3566.9555349139905</v>
      </c>
      <c r="N5" s="88">
        <v>3214.4257648463231</v>
      </c>
      <c r="O5" s="203"/>
      <c r="P5" s="203"/>
      <c r="Q5" s="203"/>
      <c r="R5" s="203"/>
    </row>
    <row r="6" spans="1:18" ht="30" customHeight="1" x14ac:dyDescent="0.45">
      <c r="A6" s="88" t="s">
        <v>190</v>
      </c>
      <c r="B6" s="88">
        <v>16.139073521290317</v>
      </c>
      <c r="C6" s="88">
        <v>18.419815375401651</v>
      </c>
      <c r="D6" s="88">
        <v>12.136680817805763</v>
      </c>
      <c r="E6" s="88">
        <v>11.596984800004686</v>
      </c>
      <c r="F6" s="88">
        <v>9.8437477675078373</v>
      </c>
      <c r="G6" s="88">
        <v>21.121589251164107</v>
      </c>
      <c r="H6" s="88">
        <v>38.077694482004702</v>
      </c>
      <c r="I6" s="88">
        <v>12.873467063725492</v>
      </c>
      <c r="J6" s="88">
        <v>149.01983664210934</v>
      </c>
      <c r="K6" s="88">
        <v>217.71210128417491</v>
      </c>
      <c r="L6" s="88">
        <v>199.1925638824269</v>
      </c>
      <c r="M6" s="88">
        <v>276.43574164339151</v>
      </c>
      <c r="N6" s="88">
        <v>148.26302160716099</v>
      </c>
      <c r="O6" s="203"/>
      <c r="P6" s="203"/>
      <c r="Q6" s="203"/>
      <c r="R6" s="203"/>
    </row>
    <row r="7" spans="1:18" ht="30" customHeight="1" x14ac:dyDescent="0.45">
      <c r="A7" s="88" t="s">
        <v>191</v>
      </c>
      <c r="B7" s="88">
        <v>5441.8420683928916</v>
      </c>
      <c r="C7" s="88">
        <v>2043.5097699606356</v>
      </c>
      <c r="D7" s="88">
        <v>2126.76567698076</v>
      </c>
      <c r="E7" s="88">
        <v>3397.1422250686142</v>
      </c>
      <c r="F7" s="88">
        <v>4119.496331788263</v>
      </c>
      <c r="G7" s="88">
        <v>3359.8020786417492</v>
      </c>
      <c r="H7" s="88">
        <v>2901.8505636416726</v>
      </c>
      <c r="I7" s="88">
        <v>1295.1259986948146</v>
      </c>
      <c r="J7" s="88">
        <v>1881.8852598733065</v>
      </c>
      <c r="K7" s="88">
        <v>2678.5981469438157</v>
      </c>
      <c r="L7" s="88">
        <v>1278.4743238342246</v>
      </c>
      <c r="M7" s="88">
        <v>2917.9097269001495</v>
      </c>
      <c r="N7" s="88">
        <v>1950.2460444245987</v>
      </c>
      <c r="O7" s="203"/>
      <c r="P7" s="203"/>
      <c r="Q7" s="203"/>
      <c r="R7" s="203"/>
    </row>
    <row r="8" spans="1:18" ht="30" customHeight="1" x14ac:dyDescent="0.45">
      <c r="A8" s="88" t="s">
        <v>210</v>
      </c>
      <c r="B8" s="88">
        <v>489.1418122372263</v>
      </c>
      <c r="C8" s="88">
        <v>669.12488930821348</v>
      </c>
      <c r="D8" s="88">
        <v>724.23368187574692</v>
      </c>
      <c r="E8" s="88">
        <v>730.10204336581091</v>
      </c>
      <c r="F8" s="88">
        <v>723.76710380966892</v>
      </c>
      <c r="G8" s="88">
        <v>615.36536810569407</v>
      </c>
      <c r="H8" s="88">
        <v>470.09090991253714</v>
      </c>
      <c r="I8" s="88">
        <v>484.05640436138145</v>
      </c>
      <c r="J8" s="88">
        <v>602.12267018070554</v>
      </c>
      <c r="K8" s="88">
        <v>544.08240963910214</v>
      </c>
      <c r="L8" s="88">
        <v>573.12502631659231</v>
      </c>
      <c r="M8" s="88">
        <v>683.9175830050998</v>
      </c>
      <c r="N8" s="88">
        <v>522.75550720952333</v>
      </c>
      <c r="O8" s="203"/>
      <c r="P8" s="203"/>
      <c r="Q8" s="203"/>
      <c r="R8" s="203"/>
    </row>
    <row r="9" spans="1:18" ht="30" customHeight="1" x14ac:dyDescent="0.45">
      <c r="A9" s="88" t="s">
        <v>198</v>
      </c>
      <c r="B9" s="88">
        <v>376.91089988331811</v>
      </c>
      <c r="C9" s="88">
        <v>547.52217776068653</v>
      </c>
      <c r="D9" s="88">
        <v>439.78022735418557</v>
      </c>
      <c r="E9" s="88">
        <v>597.26647765749692</v>
      </c>
      <c r="F9" s="88">
        <v>541.00345222376802</v>
      </c>
      <c r="G9" s="88">
        <v>458.92124545591531</v>
      </c>
      <c r="H9" s="88">
        <v>390.33401410337063</v>
      </c>
      <c r="I9" s="88">
        <v>423.97889799479577</v>
      </c>
      <c r="J9" s="88">
        <v>362.63337628729482</v>
      </c>
      <c r="K9" s="88">
        <v>547.41449843059411</v>
      </c>
      <c r="L9" s="88">
        <v>322.95885300274381</v>
      </c>
      <c r="M9" s="88">
        <v>462.03301756130026</v>
      </c>
      <c r="N9" s="88">
        <v>428.59575856771522</v>
      </c>
      <c r="O9" s="203"/>
      <c r="P9" s="203"/>
      <c r="Q9" s="203"/>
      <c r="R9" s="203"/>
    </row>
    <row r="10" spans="1:18" ht="30" customHeight="1" x14ac:dyDescent="0.45">
      <c r="A10" s="88" t="s">
        <v>199</v>
      </c>
      <c r="B10" s="88">
        <v>5182.9470295401516</v>
      </c>
      <c r="C10" s="88">
        <v>6036.6928044699071</v>
      </c>
      <c r="D10" s="88">
        <v>5551.1287518301388</v>
      </c>
      <c r="E10" s="88">
        <v>5919.187439779027</v>
      </c>
      <c r="F10" s="88">
        <v>5739.2372860236183</v>
      </c>
      <c r="G10" s="88">
        <v>5894.4449614158739</v>
      </c>
      <c r="H10" s="88">
        <v>6238.4736654077333</v>
      </c>
      <c r="I10" s="88">
        <v>5754.9147801685376</v>
      </c>
      <c r="J10" s="88">
        <v>5851.0444312051259</v>
      </c>
      <c r="K10" s="88">
        <v>6505.3117530907157</v>
      </c>
      <c r="L10" s="88">
        <v>6856.1039383823163</v>
      </c>
      <c r="M10" s="88">
        <v>7912.7339570681379</v>
      </c>
      <c r="N10" s="88">
        <v>7231.5140088543594</v>
      </c>
      <c r="O10" s="203"/>
      <c r="P10" s="203"/>
      <c r="Q10" s="203"/>
      <c r="R10" s="203"/>
    </row>
    <row r="11" spans="1:18" ht="30" customHeight="1" x14ac:dyDescent="0.45">
      <c r="A11" s="88" t="s">
        <v>200</v>
      </c>
      <c r="B11" s="88">
        <v>1310.2871252881307</v>
      </c>
      <c r="C11" s="88">
        <v>1673.852011591855</v>
      </c>
      <c r="D11" s="88">
        <v>1677.7300859688853</v>
      </c>
      <c r="E11" s="88">
        <v>2343.8186475181042</v>
      </c>
      <c r="F11" s="88">
        <v>2710.7987180740497</v>
      </c>
      <c r="G11" s="88">
        <v>2729.0489240816596</v>
      </c>
      <c r="H11" s="88">
        <v>1843.0780724290075</v>
      </c>
      <c r="I11" s="88">
        <v>1129.7344176600802</v>
      </c>
      <c r="J11" s="88">
        <v>1908.1699211962389</v>
      </c>
      <c r="K11" s="88">
        <v>2390.699985883165</v>
      </c>
      <c r="L11" s="88">
        <v>2591.5058506182354</v>
      </c>
      <c r="M11" s="88">
        <v>2941.4113880905388</v>
      </c>
      <c r="N11" s="88">
        <v>2854.3889983602439</v>
      </c>
      <c r="O11" s="203"/>
      <c r="P11" s="203"/>
      <c r="Q11" s="203"/>
      <c r="R11" s="203"/>
    </row>
    <row r="12" spans="1:18" ht="30" customHeight="1" x14ac:dyDescent="0.45">
      <c r="A12" s="88" t="s">
        <v>211</v>
      </c>
      <c r="B12" s="88">
        <v>545.38815340961492</v>
      </c>
      <c r="C12" s="88">
        <v>624.81480788929514</v>
      </c>
      <c r="D12" s="88">
        <v>566.85796460761037</v>
      </c>
      <c r="E12" s="88">
        <v>480.73005197667112</v>
      </c>
      <c r="F12" s="88">
        <v>560.12943816617678</v>
      </c>
      <c r="G12" s="88">
        <v>551.86826190016404</v>
      </c>
      <c r="H12" s="88">
        <v>560.61050672916701</v>
      </c>
      <c r="I12" s="88">
        <v>636.51235810501612</v>
      </c>
      <c r="J12" s="88">
        <v>529.85396798603404</v>
      </c>
      <c r="K12" s="88">
        <v>543.27904981718723</v>
      </c>
      <c r="L12" s="88">
        <v>547.01692543515412</v>
      </c>
      <c r="M12" s="88">
        <v>581.60845800946765</v>
      </c>
      <c r="N12" s="88">
        <v>542.33693787133745</v>
      </c>
      <c r="O12" s="203"/>
      <c r="P12" s="203"/>
      <c r="Q12" s="203"/>
      <c r="R12" s="203"/>
    </row>
    <row r="13" spans="1:18" ht="30" customHeight="1" x14ac:dyDescent="0.45">
      <c r="A13" s="88" t="s">
        <v>212</v>
      </c>
      <c r="B13" s="88">
        <v>3769.1918313285628</v>
      </c>
      <c r="C13" s="88">
        <v>4572.3698266288675</v>
      </c>
      <c r="D13" s="88">
        <v>3999.6756919122372</v>
      </c>
      <c r="E13" s="88">
        <v>4339.3157226585872</v>
      </c>
      <c r="F13" s="88">
        <v>4208.0396069703511</v>
      </c>
      <c r="G13" s="88">
        <v>3929.964380704047</v>
      </c>
      <c r="H13" s="88">
        <v>3690.9293067001868</v>
      </c>
      <c r="I13" s="88">
        <v>3309.6141324732844</v>
      </c>
      <c r="J13" s="88">
        <v>4052.4963016355605</v>
      </c>
      <c r="K13" s="88">
        <v>4539.3742411973381</v>
      </c>
      <c r="L13" s="88">
        <v>4811.6740022746571</v>
      </c>
      <c r="M13" s="88">
        <v>5435.078300089308</v>
      </c>
      <c r="N13" s="88">
        <v>5408.549514369729</v>
      </c>
      <c r="O13" s="203"/>
      <c r="P13" s="203"/>
      <c r="Q13" s="203"/>
      <c r="R13" s="203"/>
    </row>
    <row r="14" spans="1:18" ht="30" customHeight="1" x14ac:dyDescent="0.45">
      <c r="A14" s="88" t="s">
        <v>213</v>
      </c>
      <c r="B14" s="88">
        <v>663.18808808597453</v>
      </c>
      <c r="C14" s="88">
        <v>920.1181493863005</v>
      </c>
      <c r="D14" s="88">
        <v>838.76424370725329</v>
      </c>
      <c r="E14" s="88">
        <v>885.41846077550224</v>
      </c>
      <c r="F14" s="88">
        <v>833.91294648216171</v>
      </c>
      <c r="G14" s="88">
        <v>659.56989279499101</v>
      </c>
      <c r="H14" s="88">
        <v>635.06682326599184</v>
      </c>
      <c r="I14" s="88">
        <v>589.81978855722241</v>
      </c>
      <c r="J14" s="88">
        <v>721.33553024223647</v>
      </c>
      <c r="K14" s="88">
        <v>713.54803065813633</v>
      </c>
      <c r="L14" s="88">
        <v>671.68261489915415</v>
      </c>
      <c r="M14" s="88">
        <v>848.61316900338977</v>
      </c>
      <c r="N14" s="88">
        <v>894.08138976893315</v>
      </c>
      <c r="O14" s="203"/>
      <c r="P14" s="203"/>
      <c r="Q14" s="203"/>
      <c r="R14" s="203"/>
    </row>
    <row r="15" spans="1:18" ht="30" customHeight="1" x14ac:dyDescent="0.45">
      <c r="A15" s="88" t="s">
        <v>214</v>
      </c>
      <c r="B15" s="88">
        <v>1212.5803751816843</v>
      </c>
      <c r="C15" s="88">
        <v>1599.4554736921996</v>
      </c>
      <c r="D15" s="88">
        <v>1413.0706126695779</v>
      </c>
      <c r="E15" s="88">
        <v>1468.5276752888949</v>
      </c>
      <c r="F15" s="88">
        <v>1918.1375308986603</v>
      </c>
      <c r="G15" s="88">
        <v>2177.417901075572</v>
      </c>
      <c r="H15" s="88">
        <v>1799.2996103604873</v>
      </c>
      <c r="I15" s="88">
        <v>1494.3741661347542</v>
      </c>
      <c r="J15" s="88">
        <v>1755.4059913015533</v>
      </c>
      <c r="K15" s="88">
        <v>1818.6266162483796</v>
      </c>
      <c r="L15" s="88">
        <v>1971.6200184003267</v>
      </c>
      <c r="M15" s="88">
        <v>2028.6148845866819</v>
      </c>
      <c r="N15" s="88">
        <v>1918.8248659525539</v>
      </c>
      <c r="O15" s="203"/>
      <c r="P15" s="203"/>
      <c r="Q15" s="203"/>
      <c r="R15" s="203"/>
    </row>
    <row r="16" spans="1:18" ht="30" customHeight="1" x14ac:dyDescent="0.45">
      <c r="A16" s="88" t="s">
        <v>215</v>
      </c>
      <c r="B16" s="88">
        <v>6054.2216578198686</v>
      </c>
      <c r="C16" s="88">
        <v>4735.4554451847171</v>
      </c>
      <c r="D16" s="88">
        <v>13999.883496405191</v>
      </c>
      <c r="E16" s="88">
        <v>12154.03902704334</v>
      </c>
      <c r="F16" s="88">
        <v>9037.3288594391233</v>
      </c>
      <c r="G16" s="88">
        <v>10478.611470289821</v>
      </c>
      <c r="H16" s="88">
        <v>12238.495590929442</v>
      </c>
      <c r="I16" s="88">
        <v>8284.1697680348734</v>
      </c>
      <c r="J16" s="88">
        <v>10683.053271973255</v>
      </c>
      <c r="K16" s="88">
        <v>21992.061106527799</v>
      </c>
      <c r="L16" s="88">
        <v>23654.804464610988</v>
      </c>
      <c r="M16" s="88">
        <v>20867.278294251679</v>
      </c>
      <c r="N16" s="88">
        <v>17384.117373048412</v>
      </c>
      <c r="O16" s="203"/>
      <c r="P16" s="203"/>
      <c r="Q16" s="203"/>
      <c r="R16" s="203"/>
    </row>
    <row r="17" spans="1:18" ht="30" customHeight="1" x14ac:dyDescent="0.45">
      <c r="A17" s="88" t="s">
        <v>216</v>
      </c>
      <c r="B17" s="88">
        <v>8088.7916734239043</v>
      </c>
      <c r="C17" s="88">
        <v>10479.087886724432</v>
      </c>
      <c r="D17" s="88">
        <v>9564.4532768816716</v>
      </c>
      <c r="E17" s="88">
        <v>10621.789798214106</v>
      </c>
      <c r="F17" s="88">
        <v>10037.699351032154</v>
      </c>
      <c r="G17" s="88">
        <v>10450.85076533714</v>
      </c>
      <c r="H17" s="88">
        <v>10270.479794380584</v>
      </c>
      <c r="I17" s="88">
        <v>10147.269354847143</v>
      </c>
      <c r="J17" s="88">
        <v>10764.76972521109</v>
      </c>
      <c r="K17" s="88">
        <v>11379.535786574523</v>
      </c>
      <c r="L17" s="88">
        <v>11978.905263108596</v>
      </c>
      <c r="M17" s="88">
        <v>14017.249128975849</v>
      </c>
      <c r="N17" s="88">
        <v>13684.773754439766</v>
      </c>
      <c r="O17" s="203"/>
      <c r="P17" s="203"/>
      <c r="Q17" s="203"/>
      <c r="R17" s="203"/>
    </row>
    <row r="18" spans="1:18" ht="30" customHeight="1" x14ac:dyDescent="0.45">
      <c r="A18" s="88" t="s">
        <v>217</v>
      </c>
      <c r="B18" s="88">
        <v>1208.0402434582822</v>
      </c>
      <c r="C18" s="88">
        <v>1558.369260981076</v>
      </c>
      <c r="D18" s="88">
        <v>1415.3155671436848</v>
      </c>
      <c r="E18" s="88">
        <v>1377.0009212030907</v>
      </c>
      <c r="F18" s="88">
        <v>1205.6161438629306</v>
      </c>
      <c r="G18" s="88">
        <v>1404.1813298769368</v>
      </c>
      <c r="H18" s="88">
        <v>1331.0493454859452</v>
      </c>
      <c r="I18" s="88">
        <v>952.32208272044909</v>
      </c>
      <c r="J18" s="88">
        <v>1206.7826215502796</v>
      </c>
      <c r="K18" s="88">
        <v>1430.4985559998215</v>
      </c>
      <c r="L18" s="88">
        <v>1291.9937429032525</v>
      </c>
      <c r="M18" s="88">
        <v>1378.8033585951493</v>
      </c>
      <c r="N18" s="88">
        <v>1205.7058757941336</v>
      </c>
      <c r="O18" s="203"/>
      <c r="P18" s="203"/>
      <c r="Q18" s="203"/>
      <c r="R18" s="203"/>
    </row>
    <row r="19" spans="1:18" ht="30" customHeight="1" x14ac:dyDescent="0.45">
      <c r="A19" s="88" t="s">
        <v>218</v>
      </c>
      <c r="B19" s="88">
        <v>1525.4559569549849</v>
      </c>
      <c r="C19" s="88">
        <v>2351.9395211425317</v>
      </c>
      <c r="D19" s="88">
        <v>2840.8599949982895</v>
      </c>
      <c r="E19" s="88">
        <v>2423.6896428140617</v>
      </c>
      <c r="F19" s="88">
        <v>1805.1603509051101</v>
      </c>
      <c r="G19" s="88">
        <v>1785.9744767183952</v>
      </c>
      <c r="H19" s="88">
        <v>1681.0888935032249</v>
      </c>
      <c r="I19" s="88">
        <v>1572.2708395935792</v>
      </c>
      <c r="J19" s="88">
        <v>1559.3579592075371</v>
      </c>
      <c r="K19" s="88">
        <v>1296.7650808174105</v>
      </c>
      <c r="L19" s="88">
        <v>1804.4178532203596</v>
      </c>
      <c r="M19" s="88">
        <v>2270.3795830033728</v>
      </c>
      <c r="N19" s="88">
        <v>2051.9587057073859</v>
      </c>
      <c r="O19" s="203"/>
      <c r="P19" s="203"/>
      <c r="Q19" s="203"/>
      <c r="R19" s="203"/>
    </row>
    <row r="20" spans="1:18" ht="30" customHeight="1" x14ac:dyDescent="0.45">
      <c r="A20" s="88" t="s">
        <v>219</v>
      </c>
      <c r="B20" s="88">
        <v>3371.9427485040669</v>
      </c>
      <c r="C20" s="88">
        <v>5250.6056391730799</v>
      </c>
      <c r="D20" s="88">
        <v>4602.3761003186009</v>
      </c>
      <c r="E20" s="88">
        <v>3637.0168612882508</v>
      </c>
      <c r="F20" s="88">
        <v>3381.5354915249263</v>
      </c>
      <c r="G20" s="88">
        <v>3027.7267562822358</v>
      </c>
      <c r="H20" s="88">
        <v>2598.3864170957236</v>
      </c>
      <c r="I20" s="88">
        <v>2415.7721545106092</v>
      </c>
      <c r="J20" s="88">
        <v>2801.9621770442877</v>
      </c>
      <c r="K20" s="88">
        <v>3054.7001737554524</v>
      </c>
      <c r="L20" s="88">
        <v>3049.6385455131185</v>
      </c>
      <c r="M20" s="88">
        <v>3586.3151409293432</v>
      </c>
      <c r="N20" s="88">
        <v>3420.7727463936048</v>
      </c>
      <c r="O20" s="203"/>
      <c r="P20" s="203"/>
      <c r="Q20" s="203"/>
      <c r="R20" s="203"/>
    </row>
    <row r="21" spans="1:18" ht="30" customHeight="1" x14ac:dyDescent="0.45">
      <c r="A21" s="88" t="s">
        <v>220</v>
      </c>
      <c r="B21" s="88">
        <v>3452.8005968313287</v>
      </c>
      <c r="C21" s="88">
        <v>3958.8356181674817</v>
      </c>
      <c r="D21" s="88">
        <v>3435.8013767541856</v>
      </c>
      <c r="E21" s="88">
        <v>3680.6133737523232</v>
      </c>
      <c r="F21" s="88">
        <v>3539.2192770310576</v>
      </c>
      <c r="G21" s="88">
        <v>3769.3290673886436</v>
      </c>
      <c r="H21" s="88">
        <v>2899.1535816808091</v>
      </c>
      <c r="I21" s="88">
        <v>2915.590704106477</v>
      </c>
      <c r="J21" s="88">
        <v>3376.4470106115245</v>
      </c>
      <c r="K21" s="88">
        <v>3427.1329272062671</v>
      </c>
      <c r="L21" s="88">
        <v>3952.8297604558793</v>
      </c>
      <c r="M21" s="88">
        <v>4731.5496158412934</v>
      </c>
      <c r="N21" s="88">
        <v>4432.0765922060273</v>
      </c>
      <c r="O21" s="203"/>
      <c r="P21" s="203"/>
      <c r="Q21" s="203"/>
      <c r="R21" s="203"/>
    </row>
    <row r="22" spans="1:18" ht="30" customHeight="1" x14ac:dyDescent="0.45">
      <c r="A22" s="88" t="s">
        <v>221</v>
      </c>
      <c r="B22" s="88">
        <v>2282.5759213568058</v>
      </c>
      <c r="C22" s="88">
        <v>3515.5433655939719</v>
      </c>
      <c r="D22" s="88">
        <v>3088.7779382113763</v>
      </c>
      <c r="E22" s="88">
        <v>2873.5645303242582</v>
      </c>
      <c r="F22" s="88">
        <v>2999.5757977040498</v>
      </c>
      <c r="G22" s="88">
        <v>2968.2549522948448</v>
      </c>
      <c r="H22" s="88">
        <v>2679.1158901613203</v>
      </c>
      <c r="I22" s="88">
        <v>2447.336238336618</v>
      </c>
      <c r="J22" s="88">
        <v>2741.4126839486917</v>
      </c>
      <c r="K22" s="88">
        <v>3327.961674288119</v>
      </c>
      <c r="L22" s="88">
        <v>4253.1359392731374</v>
      </c>
      <c r="M22" s="88">
        <v>4136.1635221068555</v>
      </c>
      <c r="N22" s="88">
        <v>4198.2769921656291</v>
      </c>
      <c r="O22" s="203"/>
      <c r="P22" s="203"/>
      <c r="Q22" s="203"/>
      <c r="R22" s="203"/>
    </row>
    <row r="23" spans="1:18" ht="30" customHeight="1" x14ac:dyDescent="0.45">
      <c r="A23" s="88" t="s">
        <v>222</v>
      </c>
      <c r="B23" s="88">
        <v>5647.2620485629477</v>
      </c>
      <c r="C23" s="88">
        <v>10322.00296607961</v>
      </c>
      <c r="D23" s="88">
        <v>7589.5938992216124</v>
      </c>
      <c r="E23" s="88">
        <v>6907.3744049100997</v>
      </c>
      <c r="F23" s="88">
        <v>5929.6803301394721</v>
      </c>
      <c r="G23" s="88">
        <v>6654.1880587608266</v>
      </c>
      <c r="H23" s="88">
        <v>5375.1220083254238</v>
      </c>
      <c r="I23" s="88">
        <v>4778.6106344529535</v>
      </c>
      <c r="J23" s="88">
        <v>5995.8241137901387</v>
      </c>
      <c r="K23" s="88">
        <v>7979.977267156074</v>
      </c>
      <c r="L23" s="88">
        <v>10607.555884255193</v>
      </c>
      <c r="M23" s="88">
        <v>12646.097197254765</v>
      </c>
      <c r="N23" s="88">
        <v>12068.412327757696</v>
      </c>
      <c r="O23" s="203"/>
      <c r="P23" s="203"/>
      <c r="Q23" s="203"/>
      <c r="R23" s="203"/>
    </row>
    <row r="24" spans="1:18" ht="30" customHeight="1" x14ac:dyDescent="0.45">
      <c r="A24" s="88" t="s">
        <v>169</v>
      </c>
      <c r="B24" s="88">
        <v>11975.92273474295</v>
      </c>
      <c r="C24" s="88">
        <v>12214.356710162347</v>
      </c>
      <c r="D24" s="88">
        <v>10549.41857902363</v>
      </c>
      <c r="E24" s="88">
        <v>12080.087852838644</v>
      </c>
      <c r="F24" s="88">
        <v>9322.5903773463488</v>
      </c>
      <c r="G24" s="88">
        <v>9040.1701143860264</v>
      </c>
      <c r="H24" s="88">
        <v>8584.5731948552002</v>
      </c>
      <c r="I24" s="88">
        <v>5550.800708124385</v>
      </c>
      <c r="J24" s="88">
        <v>8650.1013198665169</v>
      </c>
      <c r="K24" s="88">
        <v>7788.8325921781407</v>
      </c>
      <c r="L24" s="88">
        <v>9978.9423899212125</v>
      </c>
      <c r="M24" s="88">
        <v>9983.5407412977002</v>
      </c>
      <c r="N24" s="88">
        <v>10648.835693266574</v>
      </c>
      <c r="O24" s="203"/>
      <c r="P24" s="203"/>
      <c r="Q24" s="203"/>
      <c r="R24" s="203"/>
    </row>
    <row r="25" spans="1:18" ht="30" customHeight="1" x14ac:dyDescent="0.45">
      <c r="A25" s="88" t="s">
        <v>223</v>
      </c>
      <c r="B25" s="88">
        <v>1849.3473443588132</v>
      </c>
      <c r="C25" s="88">
        <v>2625.7495348809339</v>
      </c>
      <c r="D25" s="88">
        <v>2356.2766966832446</v>
      </c>
      <c r="E25" s="88">
        <v>2425.1767151543268</v>
      </c>
      <c r="F25" s="88">
        <v>2152.4058213390581</v>
      </c>
      <c r="G25" s="88">
        <v>2149.031172381809</v>
      </c>
      <c r="H25" s="88">
        <v>2180.5736637263553</v>
      </c>
      <c r="I25" s="88">
        <v>2072.1917334924842</v>
      </c>
      <c r="J25" s="88">
        <v>2447.4305107398723</v>
      </c>
      <c r="K25" s="88">
        <v>2852.0438065547601</v>
      </c>
      <c r="L25" s="88">
        <v>2939.7823629380532</v>
      </c>
      <c r="M25" s="88">
        <v>3371.8218465718514</v>
      </c>
      <c r="N25" s="88">
        <v>3519.6839990171602</v>
      </c>
      <c r="O25" s="203"/>
      <c r="P25" s="203"/>
      <c r="Q25" s="203"/>
      <c r="R25" s="203"/>
    </row>
    <row r="26" spans="1:18" ht="30" customHeight="1" x14ac:dyDescent="0.45">
      <c r="A26" s="88" t="s">
        <v>195</v>
      </c>
      <c r="B26" s="88">
        <v>3054.3556613313299</v>
      </c>
      <c r="C26" s="88">
        <v>3052.975614382859</v>
      </c>
      <c r="D26" s="88">
        <v>3198.7947187862878</v>
      </c>
      <c r="E26" s="88">
        <v>3489.9111889799165</v>
      </c>
      <c r="F26" s="88">
        <v>4067.1867847892604</v>
      </c>
      <c r="G26" s="88">
        <v>3849.9395183182173</v>
      </c>
      <c r="H26" s="88">
        <v>4062.3611564449443</v>
      </c>
      <c r="I26" s="88">
        <v>3069.1976658801455</v>
      </c>
      <c r="J26" s="88">
        <v>3937.0268141529004</v>
      </c>
      <c r="K26" s="88">
        <v>3617.4702639315092</v>
      </c>
      <c r="L26" s="88">
        <v>3063.7907082754641</v>
      </c>
      <c r="M26" s="88">
        <v>3504.7254534994277</v>
      </c>
      <c r="N26" s="88">
        <v>3150.4199106223259</v>
      </c>
      <c r="O26" s="203"/>
      <c r="P26" s="203"/>
      <c r="Q26" s="203"/>
      <c r="R26" s="203"/>
    </row>
    <row r="27" spans="1:18" ht="30" customHeight="1" x14ac:dyDescent="0.45">
      <c r="A27" s="88" t="s">
        <v>251</v>
      </c>
      <c r="B27" s="88">
        <v>68965.553599933337</v>
      </c>
      <c r="C27" s="88">
        <v>80393.924592664989</v>
      </c>
      <c r="D27" s="88">
        <v>81673.557346011599</v>
      </c>
      <c r="E27" s="88">
        <v>83653.752693188071</v>
      </c>
      <c r="F27" s="88">
        <v>76437.870451467636</v>
      </c>
      <c r="G27" s="88">
        <v>77743.384330575689</v>
      </c>
      <c r="H27" s="88">
        <v>74987.124779997364</v>
      </c>
      <c r="I27" s="88">
        <v>61613.339211559272</v>
      </c>
      <c r="J27" s="88">
        <v>74273.286324827452</v>
      </c>
      <c r="K27" s="88">
        <v>91456.869484435316</v>
      </c>
      <c r="L27" s="88">
        <v>99342.822817440174</v>
      </c>
      <c r="M27" s="88">
        <v>108149.23564319874</v>
      </c>
      <c r="N27" s="88">
        <v>100879.01578225118</v>
      </c>
      <c r="O27" s="203"/>
      <c r="P27" s="203"/>
      <c r="Q27" s="203"/>
      <c r="R27" s="203"/>
    </row>
    <row r="28" spans="1:18" ht="30" customHeight="1" x14ac:dyDescent="0.45">
      <c r="A28" s="88" t="s">
        <v>224</v>
      </c>
      <c r="B28" s="88">
        <v>6230.3835612592356</v>
      </c>
      <c r="C28" s="88">
        <v>8174.5115322136753</v>
      </c>
      <c r="D28" s="88">
        <v>7154.3134904176059</v>
      </c>
      <c r="E28" s="88">
        <v>8107.4771180486987</v>
      </c>
      <c r="F28" s="88">
        <v>6331.6508241762403</v>
      </c>
      <c r="G28" s="88">
        <v>6253.7457361503684</v>
      </c>
      <c r="H28" s="88">
        <v>4795.2344626125241</v>
      </c>
      <c r="I28" s="88">
        <v>6123.2610457469273</v>
      </c>
      <c r="J28" s="88">
        <v>7875.7160291933615</v>
      </c>
      <c r="K28" s="88">
        <v>9512.4333798885</v>
      </c>
      <c r="L28" s="88">
        <v>26066.969611287346</v>
      </c>
      <c r="M28" s="88">
        <v>27961.213466461078</v>
      </c>
      <c r="N28" s="88">
        <v>28398.530715060246</v>
      </c>
      <c r="O28" s="203"/>
      <c r="P28" s="203"/>
      <c r="Q28" s="203"/>
      <c r="R28" s="203"/>
    </row>
    <row r="29" spans="1:18" ht="30" customHeight="1" x14ac:dyDescent="0.45">
      <c r="A29" s="87" t="s">
        <v>225</v>
      </c>
      <c r="B29" s="87">
        <v>1157.5941980031357</v>
      </c>
      <c r="C29" s="87">
        <v>1431.8301717464783</v>
      </c>
      <c r="D29" s="87">
        <v>1510.9570562504034</v>
      </c>
      <c r="E29" s="87">
        <v>2132.9047542488738</v>
      </c>
      <c r="F29" s="87">
        <v>1639.9822661218527</v>
      </c>
      <c r="G29" s="87">
        <v>1461.1012514422866</v>
      </c>
      <c r="H29" s="87">
        <v>2271.5326803483094</v>
      </c>
      <c r="I29" s="87">
        <v>1973.7138195942816</v>
      </c>
      <c r="J29" s="87">
        <v>1628.6594368269657</v>
      </c>
      <c r="K29" s="87">
        <v>2105.0599839580514</v>
      </c>
      <c r="L29" s="87">
        <v>2181.9678713701387</v>
      </c>
      <c r="M29" s="87">
        <v>2626.756889237723</v>
      </c>
      <c r="N29" s="87">
        <v>4344.8875966407504</v>
      </c>
      <c r="O29" s="203"/>
      <c r="P29" s="203"/>
      <c r="Q29" s="203"/>
      <c r="R29" s="203"/>
    </row>
    <row r="30" spans="1:18" ht="30" customHeight="1" x14ac:dyDescent="0.45">
      <c r="A30" s="88" t="s">
        <v>252</v>
      </c>
      <c r="B30" s="88">
        <v>7387.9777592623714</v>
      </c>
      <c r="C30" s="88">
        <v>9606.3417039601536</v>
      </c>
      <c r="D30" s="88">
        <v>8665.270546668009</v>
      </c>
      <c r="E30" s="88">
        <v>10240.381872297572</v>
      </c>
      <c r="F30" s="88">
        <v>7971.6330902980926</v>
      </c>
      <c r="G30" s="88">
        <v>7714.8469875926548</v>
      </c>
      <c r="H30" s="88">
        <v>7066.7671429608336</v>
      </c>
      <c r="I30" s="88">
        <v>8096.9748653412089</v>
      </c>
      <c r="J30" s="88">
        <v>9504.3754660203267</v>
      </c>
      <c r="K30" s="88">
        <v>11617.493363846552</v>
      </c>
      <c r="L30" s="88">
        <v>28248.937482657486</v>
      </c>
      <c r="M30" s="88">
        <v>30587.970355698802</v>
      </c>
      <c r="N30" s="88">
        <v>32743.418311700996</v>
      </c>
      <c r="O30" s="203"/>
      <c r="P30" s="203"/>
      <c r="Q30" s="203"/>
      <c r="R30" s="203"/>
    </row>
    <row r="31" spans="1:18" ht="30" customHeight="1" x14ac:dyDescent="0.45">
      <c r="A31" s="88" t="s">
        <v>226</v>
      </c>
      <c r="B31" s="88">
        <v>76353.531359195709</v>
      </c>
      <c r="C31" s="88">
        <v>90000.266296625137</v>
      </c>
      <c r="D31" s="88">
        <v>90338.827892679605</v>
      </c>
      <c r="E31" s="88">
        <v>93894.134565485641</v>
      </c>
      <c r="F31" s="88">
        <v>84409.503541765735</v>
      </c>
      <c r="G31" s="88">
        <v>85458.231318168342</v>
      </c>
      <c r="H31" s="88">
        <v>82053.891922958195</v>
      </c>
      <c r="I31" s="88">
        <v>69710.314076900482</v>
      </c>
      <c r="J31" s="88">
        <v>83777.661790847778</v>
      </c>
      <c r="K31" s="88">
        <v>103074.36284828186</v>
      </c>
      <c r="L31" s="88">
        <v>127591.76030009767</v>
      </c>
      <c r="M31" s="88">
        <v>138737.20599889755</v>
      </c>
      <c r="N31" s="88">
        <v>133622.43409395218</v>
      </c>
      <c r="O31" s="203"/>
      <c r="P31" s="203"/>
      <c r="Q31" s="203"/>
      <c r="R31" s="203"/>
    </row>
    <row r="32" spans="1:18" ht="30" customHeight="1" thickBot="1" x14ac:dyDescent="0.5">
      <c r="A32" s="210" t="s">
        <v>297</v>
      </c>
      <c r="B32" s="176">
        <v>0.93870884403439447</v>
      </c>
      <c r="C32" s="176">
        <v>17.873089422976477</v>
      </c>
      <c r="D32" s="176">
        <v>0.37617843811553087</v>
      </c>
      <c r="E32" s="176">
        <v>3.9355244646628051</v>
      </c>
      <c r="F32" s="176">
        <v>-10.10140949443965</v>
      </c>
      <c r="G32" s="176">
        <v>1.2424285564998083</v>
      </c>
      <c r="H32" s="176">
        <v>-3.9836295962357298</v>
      </c>
      <c r="I32" s="176">
        <v>-15.043257006806343</v>
      </c>
      <c r="J32" s="176">
        <v>20.179722183476301</v>
      </c>
      <c r="K32" s="176">
        <v>23.033229437231849</v>
      </c>
      <c r="L32" s="176">
        <v>23.786125642031553</v>
      </c>
      <c r="M32" s="176">
        <v>8.7352393858236788</v>
      </c>
      <c r="N32" s="176">
        <v>-3.6866620371366121</v>
      </c>
      <c r="O32" s="203"/>
      <c r="P32" s="203"/>
      <c r="Q32" s="203"/>
      <c r="R32" s="203"/>
    </row>
    <row r="33" spans="2:14" x14ac:dyDescent="0.35"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x14ac:dyDescent="0.35">
      <c r="B34" s="203"/>
      <c r="C34" s="209"/>
      <c r="D34" s="209"/>
      <c r="E34" s="203"/>
      <c r="F34" s="203"/>
      <c r="G34" s="203"/>
      <c r="H34" s="203"/>
      <c r="I34" s="203"/>
      <c r="J34" s="203"/>
      <c r="K34" s="203"/>
      <c r="L34" s="203"/>
      <c r="M34" s="203"/>
      <c r="N34" s="203"/>
    </row>
    <row r="35" spans="2:14" x14ac:dyDescent="0.35">
      <c r="D35" s="14"/>
      <c r="E35" s="14"/>
      <c r="F35" s="14"/>
      <c r="G35" s="14"/>
      <c r="H35" s="14"/>
      <c r="I35" s="14"/>
      <c r="J35" s="14"/>
      <c r="K35" s="14"/>
      <c r="L35" s="212"/>
      <c r="M35" s="14"/>
      <c r="N35" s="14"/>
    </row>
    <row r="36" spans="2:14" x14ac:dyDescent="0.35">
      <c r="E36" s="254"/>
      <c r="F36" s="254"/>
      <c r="G36" s="254"/>
      <c r="H36" s="254"/>
      <c r="I36" s="254"/>
      <c r="J36" s="254"/>
      <c r="K36" s="254"/>
      <c r="L36" s="254"/>
      <c r="M36" s="254"/>
      <c r="N36" s="254"/>
    </row>
    <row r="37" spans="2:14" x14ac:dyDescent="0.35">
      <c r="I37" s="14"/>
      <c r="J37" s="14"/>
      <c r="K37" s="14"/>
      <c r="L37" s="14"/>
      <c r="M37" s="14"/>
      <c r="N37" s="14"/>
    </row>
  </sheetData>
  <phoneticPr fontId="26" type="noConversion"/>
  <hyperlinks>
    <hyperlink ref="E1" location="'Table of Content'!A1" display="Back to Table of Content" xr:uid="{00000000-0004-0000-1600-000000000000}"/>
  </hyperlinks>
  <pageMargins left="0.7" right="0.7" top="0.75" bottom="0.75" header="0.3" footer="0.3"/>
  <ignoredErrors>
    <ignoredError sqref="B4:G4 B5:F32 H4:I4 J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R30"/>
  <sheetViews>
    <sheetView showGridLines="0" zoomScale="90" zoomScaleNormal="90" workbookViewId="0">
      <pane xSplit="1" ySplit="5" topLeftCell="G6" activePane="bottomRight" state="frozen"/>
      <selection pane="topRight" activeCell="B1" sqref="B1"/>
      <selection pane="bottomLeft" activeCell="A6" sqref="A6"/>
      <selection pane="bottomRight" activeCell="Q13" sqref="Q13"/>
    </sheetView>
  </sheetViews>
  <sheetFormatPr defaultRowHeight="14.5" x14ac:dyDescent="0.35"/>
  <cols>
    <col min="1" max="1" width="54.81640625" customWidth="1"/>
    <col min="2" max="2" width="10.26953125" hidden="1" customWidth="1"/>
    <col min="3" max="3" width="10.7265625" hidden="1" customWidth="1"/>
    <col min="4" max="6" width="10.7265625" customWidth="1"/>
    <col min="11" max="11" width="8.7265625" style="216" customWidth="1"/>
  </cols>
  <sheetData>
    <row r="1" spans="1:18" ht="43.5" x14ac:dyDescent="0.35">
      <c r="E1" s="207" t="s">
        <v>295</v>
      </c>
    </row>
    <row r="2" spans="1:18" ht="23.5" x14ac:dyDescent="0.55000000000000004">
      <c r="A2" s="94" t="s">
        <v>227</v>
      </c>
    </row>
    <row r="3" spans="1:18" ht="23.5" x14ac:dyDescent="0.55000000000000004">
      <c r="A3" s="94"/>
      <c r="B3" s="103"/>
      <c r="C3" s="103"/>
      <c r="D3" s="103"/>
    </row>
    <row r="4" spans="1:18" ht="19" thickBot="1" x14ac:dyDescent="0.4">
      <c r="A4" s="104" t="s">
        <v>256</v>
      </c>
      <c r="B4" s="105"/>
      <c r="C4" s="105"/>
      <c r="D4" s="105"/>
    </row>
    <row r="5" spans="1:18" ht="19.5" thickTop="1" thickBot="1" x14ac:dyDescent="0.4">
      <c r="A5" s="85"/>
      <c r="B5" s="86" t="s">
        <v>83</v>
      </c>
      <c r="C5" s="86" t="s">
        <v>143</v>
      </c>
      <c r="D5" s="86" t="s">
        <v>144</v>
      </c>
      <c r="E5" s="86" t="s">
        <v>145</v>
      </c>
      <c r="F5" s="86" t="s">
        <v>146</v>
      </c>
      <c r="G5" s="86" t="s">
        <v>241</v>
      </c>
      <c r="H5" s="86" t="s">
        <v>261</v>
      </c>
      <c r="I5" s="86" t="s">
        <v>292</v>
      </c>
      <c r="J5" s="86" t="s">
        <v>293</v>
      </c>
      <c r="K5" s="215">
        <v>2022</v>
      </c>
      <c r="L5" s="215" t="s">
        <v>364</v>
      </c>
      <c r="M5" s="215" t="s">
        <v>366</v>
      </c>
      <c r="N5" s="215" t="s">
        <v>367</v>
      </c>
    </row>
    <row r="6" spans="1:18" ht="19" thickTop="1" x14ac:dyDescent="0.45">
      <c r="A6" s="88" t="s">
        <v>54</v>
      </c>
      <c r="B6" s="88"/>
      <c r="C6" s="88"/>
      <c r="D6" s="88"/>
      <c r="E6" s="88"/>
      <c r="F6" s="88"/>
      <c r="G6" s="88"/>
      <c r="H6" s="88"/>
      <c r="I6" s="88"/>
      <c r="J6" s="88"/>
      <c r="K6" s="217"/>
    </row>
    <row r="7" spans="1:18" ht="18.5" x14ac:dyDescent="0.45">
      <c r="A7" s="88" t="s">
        <v>228</v>
      </c>
      <c r="B7" s="103">
        <v>85.261736647925787</v>
      </c>
      <c r="C7" s="103">
        <v>101.86073148202561</v>
      </c>
      <c r="D7" s="103">
        <v>100</v>
      </c>
      <c r="E7" s="103">
        <v>106.90167984215881</v>
      </c>
      <c r="F7" s="103">
        <v>111.68521430775024</v>
      </c>
      <c r="G7" s="103">
        <v>125.79665383870409</v>
      </c>
      <c r="H7" s="103">
        <v>127.71507749606582</v>
      </c>
      <c r="I7" s="103">
        <v>113.61778873334136</v>
      </c>
      <c r="J7" s="103">
        <v>113.40924074661905</v>
      </c>
      <c r="K7" s="217">
        <v>161.04425862642856</v>
      </c>
      <c r="L7" s="217">
        <v>193.58128413797203</v>
      </c>
      <c r="M7" s="217">
        <v>198.79387957718927</v>
      </c>
      <c r="N7" s="217">
        <v>233.35580363392637</v>
      </c>
      <c r="O7" s="203"/>
      <c r="P7" s="203"/>
      <c r="Q7" s="203"/>
      <c r="R7" s="203"/>
    </row>
    <row r="8" spans="1:18" ht="18.5" x14ac:dyDescent="0.45">
      <c r="A8" s="88" t="s">
        <v>229</v>
      </c>
      <c r="B8" s="103">
        <v>102.82606216234041</v>
      </c>
      <c r="C8" s="103">
        <v>113.60159692679477</v>
      </c>
      <c r="D8" s="103">
        <v>100</v>
      </c>
      <c r="E8" s="103">
        <v>99.391547172962177</v>
      </c>
      <c r="F8" s="103">
        <v>101.3249688244409</v>
      </c>
      <c r="G8" s="103">
        <v>117.62375834751688</v>
      </c>
      <c r="H8" s="103">
        <v>107.34092901653437</v>
      </c>
      <c r="I8" s="103">
        <v>89.572342726035657</v>
      </c>
      <c r="J8" s="103">
        <v>87.693648475226254</v>
      </c>
      <c r="K8" s="217">
        <v>108.02089201125165</v>
      </c>
      <c r="L8" s="217">
        <v>122.49556341995127</v>
      </c>
      <c r="M8" s="217">
        <v>121.75542751206029</v>
      </c>
      <c r="N8" s="217">
        <v>136.13738907037236</v>
      </c>
      <c r="O8" s="203"/>
      <c r="P8" s="203"/>
      <c r="Q8" s="203"/>
      <c r="R8" s="203"/>
    </row>
    <row r="9" spans="1:18" ht="18.5" x14ac:dyDescent="0.45">
      <c r="A9" s="88" t="s">
        <v>230</v>
      </c>
      <c r="B9" s="103">
        <v>82.918417085584224</v>
      </c>
      <c r="C9" s="103">
        <v>89.664883189633215</v>
      </c>
      <c r="D9" s="103">
        <v>100.00000756321181</v>
      </c>
      <c r="E9" s="103">
        <v>107.55611615676722</v>
      </c>
      <c r="F9" s="103">
        <v>110.22477879884589</v>
      </c>
      <c r="G9" s="103">
        <v>106.94834540255714</v>
      </c>
      <c r="H9" s="103">
        <v>118.98079169386999</v>
      </c>
      <c r="I9" s="103">
        <v>126.84473116216768</v>
      </c>
      <c r="J9" s="103">
        <v>129.32435962684187</v>
      </c>
      <c r="K9" s="217">
        <v>149.08622564399144</v>
      </c>
      <c r="L9" s="217">
        <v>158.03127343908793</v>
      </c>
      <c r="M9" s="217">
        <v>163.27312767449337</v>
      </c>
      <c r="N9" s="217">
        <v>171.4119999484443</v>
      </c>
      <c r="O9" s="203"/>
      <c r="P9" s="203"/>
      <c r="Q9" s="203"/>
      <c r="R9" s="203"/>
    </row>
    <row r="10" spans="1:18" ht="18.5" x14ac:dyDescent="0.45">
      <c r="A10" s="88" t="s">
        <v>55</v>
      </c>
      <c r="B10" s="103"/>
      <c r="C10" s="103"/>
      <c r="D10" s="103"/>
      <c r="E10" s="103"/>
      <c r="F10" s="103"/>
      <c r="G10" s="103"/>
      <c r="H10" s="103"/>
      <c r="I10" s="103"/>
      <c r="J10" s="103"/>
      <c r="K10" s="217"/>
      <c r="L10" s="217"/>
      <c r="M10" s="217"/>
      <c r="N10" s="217"/>
      <c r="O10" s="203"/>
      <c r="P10" s="203"/>
      <c r="Q10" s="203"/>
      <c r="R10" s="203"/>
    </row>
    <row r="11" spans="1:18" ht="18.5" x14ac:dyDescent="0.45">
      <c r="A11" s="88" t="s">
        <v>228</v>
      </c>
      <c r="B11" s="103">
        <v>78.278020752195516</v>
      </c>
      <c r="C11" s="103">
        <v>95.617570364018277</v>
      </c>
      <c r="D11" s="103">
        <v>100</v>
      </c>
      <c r="E11" s="103">
        <v>102.92253067717176</v>
      </c>
      <c r="F11" s="103">
        <v>90.398717401789071</v>
      </c>
      <c r="G11" s="103">
        <v>91.859887612669027</v>
      </c>
      <c r="H11" s="103">
        <v>93.274696038873671</v>
      </c>
      <c r="I11" s="103">
        <v>83.414121258248969</v>
      </c>
      <c r="J11" s="103">
        <v>104.66858242335755</v>
      </c>
      <c r="K11" s="217">
        <v>133.82010468717556</v>
      </c>
      <c r="L11" s="217">
        <v>170.1158906249311</v>
      </c>
      <c r="M11" s="217">
        <v>185.25375272313869</v>
      </c>
      <c r="N11" s="217">
        <v>190.82766552372169</v>
      </c>
      <c r="O11" s="203"/>
      <c r="P11" s="203"/>
      <c r="Q11" s="203"/>
      <c r="R11" s="203"/>
    </row>
    <row r="12" spans="1:18" ht="18.5" x14ac:dyDescent="0.45">
      <c r="A12" s="88" t="s">
        <v>229</v>
      </c>
      <c r="B12" s="103">
        <v>84.519063214270588</v>
      </c>
      <c r="C12" s="103">
        <v>99.625230361045269</v>
      </c>
      <c r="D12" s="103">
        <v>100</v>
      </c>
      <c r="E12" s="103">
        <v>103.93552225691991</v>
      </c>
      <c r="F12" s="103">
        <v>93.436567367471596</v>
      </c>
      <c r="G12" s="103">
        <v>94.597457315644135</v>
      </c>
      <c r="H12" s="103">
        <v>90.82904032302001</v>
      </c>
      <c r="I12" s="103">
        <v>77.16539382550242</v>
      </c>
      <c r="J12" s="103">
        <v>92.736788669739013</v>
      </c>
      <c r="K12" s="217">
        <v>114.09751655443006</v>
      </c>
      <c r="L12" s="217">
        <v>141.23690585011119</v>
      </c>
      <c r="M12" s="217">
        <v>153.57429538274744</v>
      </c>
      <c r="N12" s="217">
        <v>147.91252031198516</v>
      </c>
      <c r="O12" s="203"/>
      <c r="P12" s="203"/>
      <c r="Q12" s="203"/>
      <c r="R12" s="203"/>
    </row>
    <row r="13" spans="1:18" ht="18.5" x14ac:dyDescent="0.45">
      <c r="A13" s="88" t="s">
        <v>230</v>
      </c>
      <c r="B13" s="103">
        <v>92.616081116091138</v>
      </c>
      <c r="C13" s="103">
        <v>95.977537913516571</v>
      </c>
      <c r="D13" s="103">
        <v>100.00028538393219</v>
      </c>
      <c r="E13" s="103">
        <v>99.025647985027021</v>
      </c>
      <c r="F13" s="103">
        <v>96.749032987993061</v>
      </c>
      <c r="G13" s="103">
        <v>97.106362446421656</v>
      </c>
      <c r="H13" s="103">
        <v>102.6928853350761</v>
      </c>
      <c r="I13" s="103">
        <v>108.09814500186037</v>
      </c>
      <c r="J13" s="103">
        <v>112.86662243980463</v>
      </c>
      <c r="K13" s="217">
        <v>117.28606426276905</v>
      </c>
      <c r="L13" s="217">
        <v>120.4475381872826</v>
      </c>
      <c r="M13" s="217">
        <v>120.62844302549492</v>
      </c>
      <c r="N13" s="217">
        <v>129.01423741053969</v>
      </c>
      <c r="O13" s="203"/>
      <c r="P13" s="203"/>
      <c r="Q13" s="203"/>
      <c r="R13" s="203"/>
    </row>
    <row r="14" spans="1:18" ht="19" thickBot="1" x14ac:dyDescent="0.4">
      <c r="A14" s="95" t="s">
        <v>294</v>
      </c>
      <c r="B14" s="105">
        <v>89.529179043592634</v>
      </c>
      <c r="C14" s="105">
        <v>93.422779057354489</v>
      </c>
      <c r="D14" s="105">
        <v>99.999722180072467</v>
      </c>
      <c r="E14" s="105">
        <v>108.61440277879326</v>
      </c>
      <c r="F14" s="105">
        <v>113.92855865807488</v>
      </c>
      <c r="G14" s="105">
        <v>110.13526066488772</v>
      </c>
      <c r="H14" s="105">
        <v>115.86079337984143</v>
      </c>
      <c r="I14" s="105">
        <v>117.34219043257836</v>
      </c>
      <c r="J14" s="105">
        <v>114.58158030361427</v>
      </c>
      <c r="K14" s="218">
        <v>127.1133331833669</v>
      </c>
      <c r="L14" s="218">
        <v>131.20340674241658</v>
      </c>
      <c r="M14" s="218">
        <v>135.3520973821949</v>
      </c>
      <c r="N14" s="218">
        <v>132.86285559553366</v>
      </c>
      <c r="O14" s="203"/>
      <c r="P14" s="203"/>
      <c r="Q14" s="203"/>
      <c r="R14" s="203"/>
    </row>
    <row r="15" spans="1:18" ht="15" thickTop="1" x14ac:dyDescent="0.35">
      <c r="J15" s="203"/>
      <c r="K15" s="219"/>
      <c r="L15" s="203"/>
      <c r="M15" s="203"/>
      <c r="N15" s="203"/>
      <c r="O15" s="203"/>
      <c r="P15" s="203"/>
      <c r="Q15" s="203"/>
      <c r="R15" s="203"/>
    </row>
    <row r="16" spans="1:18" x14ac:dyDescent="0.35">
      <c r="D16" s="208"/>
      <c r="E16" s="208"/>
      <c r="F16" s="208"/>
      <c r="G16" s="208"/>
      <c r="H16" s="208"/>
      <c r="I16" s="208"/>
      <c r="J16" s="208"/>
      <c r="K16" s="219"/>
      <c r="L16" s="203"/>
      <c r="M16" s="203"/>
      <c r="N16" s="203"/>
      <c r="O16" s="203"/>
      <c r="P16" s="203"/>
      <c r="Q16" s="203"/>
      <c r="R16" s="203"/>
    </row>
    <row r="17" spans="1:18" x14ac:dyDescent="0.35">
      <c r="J17" s="203"/>
      <c r="K17" s="219"/>
      <c r="L17" s="203"/>
      <c r="M17" s="203"/>
      <c r="N17" s="203"/>
      <c r="O17" s="203"/>
      <c r="P17" s="203"/>
      <c r="Q17" s="203"/>
      <c r="R17" s="203"/>
    </row>
    <row r="18" spans="1:18" ht="23.5" x14ac:dyDescent="0.55000000000000004">
      <c r="A18" s="94" t="s">
        <v>231</v>
      </c>
      <c r="J18" s="203"/>
      <c r="K18" s="219"/>
      <c r="L18" s="203"/>
      <c r="M18" s="203"/>
      <c r="N18" s="203"/>
      <c r="O18" s="203"/>
      <c r="P18" s="203"/>
      <c r="Q18" s="203"/>
      <c r="R18" s="203"/>
    </row>
    <row r="19" spans="1:18" ht="15" thickBot="1" x14ac:dyDescent="0.4">
      <c r="J19" s="203"/>
      <c r="K19" s="219"/>
      <c r="L19" s="203"/>
      <c r="M19" s="203"/>
      <c r="N19" s="203"/>
      <c r="O19" s="203"/>
      <c r="P19" s="203"/>
      <c r="Q19" s="203"/>
      <c r="R19" s="203"/>
    </row>
    <row r="20" spans="1:18" ht="19.5" thickTop="1" thickBot="1" x14ac:dyDescent="0.4">
      <c r="A20" s="85"/>
      <c r="B20" s="86" t="s">
        <v>83</v>
      </c>
      <c r="C20" s="86" t="s">
        <v>143</v>
      </c>
      <c r="D20" s="86" t="s">
        <v>144</v>
      </c>
      <c r="E20" s="86" t="s">
        <v>145</v>
      </c>
      <c r="F20" s="86" t="s">
        <v>146</v>
      </c>
      <c r="G20" s="215">
        <v>2018</v>
      </c>
      <c r="H20" s="215">
        <v>2019</v>
      </c>
      <c r="I20" s="215">
        <v>2020</v>
      </c>
      <c r="J20" s="215">
        <v>2021</v>
      </c>
      <c r="K20" s="215">
        <v>2022</v>
      </c>
      <c r="L20" s="215" t="s">
        <v>364</v>
      </c>
      <c r="M20" s="215" t="s">
        <v>366</v>
      </c>
      <c r="N20" s="215" t="s">
        <v>367</v>
      </c>
      <c r="O20" s="203"/>
      <c r="P20" s="203"/>
      <c r="Q20" s="203"/>
      <c r="R20" s="203"/>
    </row>
    <row r="21" spans="1:18" ht="19" thickTop="1" x14ac:dyDescent="0.45">
      <c r="A21" s="88" t="s">
        <v>54</v>
      </c>
      <c r="B21" s="88"/>
      <c r="C21" s="88"/>
      <c r="D21" s="88"/>
      <c r="E21" s="103"/>
      <c r="F21" s="103"/>
      <c r="G21" s="103"/>
      <c r="H21" s="103"/>
      <c r="I21" s="103"/>
      <c r="J21" s="103"/>
      <c r="K21" s="252"/>
      <c r="L21" s="252"/>
      <c r="M21" s="252"/>
      <c r="N21" s="252"/>
      <c r="O21" s="203"/>
      <c r="P21" s="203"/>
      <c r="Q21" s="203"/>
      <c r="R21" s="203"/>
    </row>
    <row r="22" spans="1:18" ht="18.5" x14ac:dyDescent="0.45">
      <c r="A22" s="88" t="s">
        <v>228</v>
      </c>
      <c r="B22" s="103">
        <v>-5.0004217720679804</v>
      </c>
      <c r="C22" s="103">
        <v>19.468281419885486</v>
      </c>
      <c r="D22" s="103">
        <v>-1.8267407419452439</v>
      </c>
      <c r="E22" s="103">
        <v>6.9016798421588135</v>
      </c>
      <c r="F22" s="103">
        <v>4.4747046750381827</v>
      </c>
      <c r="G22" s="103">
        <v>12.635011374083575</v>
      </c>
      <c r="H22" s="103">
        <v>1.5250196239889959</v>
      </c>
      <c r="I22" s="103">
        <v>-11.038077131620369</v>
      </c>
      <c r="J22" s="103">
        <v>-0.18355223160676815</v>
      </c>
      <c r="K22" s="252">
        <v>42.002765882399757</v>
      </c>
      <c r="L22" s="252">
        <v>20.203338307695077</v>
      </c>
      <c r="M22" s="252">
        <v>2.6927166344769518</v>
      </c>
      <c r="N22" s="252">
        <v>17.385808924422705</v>
      </c>
      <c r="O22" s="203"/>
      <c r="P22" s="203"/>
      <c r="Q22" s="203"/>
      <c r="R22" s="203"/>
    </row>
    <row r="23" spans="1:18" ht="18.5" x14ac:dyDescent="0.45">
      <c r="A23" s="88" t="s">
        <v>229</v>
      </c>
      <c r="B23" s="103">
        <v>-0.42389345212936291</v>
      </c>
      <c r="C23" s="103">
        <v>10.479380944727907</v>
      </c>
      <c r="D23" s="103">
        <v>-11.973068420472714</v>
      </c>
      <c r="E23" s="103">
        <v>-0.60845282703782289</v>
      </c>
      <c r="F23" s="103">
        <v>1.9452576265003216</v>
      </c>
      <c r="G23" s="103">
        <v>16.085659548848042</v>
      </c>
      <c r="H23" s="103">
        <v>-8.7421363468102271</v>
      </c>
      <c r="I23" s="103">
        <v>-16.553412061266684</v>
      </c>
      <c r="J23" s="103">
        <v>-2.0974043925093468</v>
      </c>
      <c r="K23" s="252">
        <v>23.179835586117633</v>
      </c>
      <c r="L23" s="252">
        <v>13.399428824166023</v>
      </c>
      <c r="M23" s="252">
        <v>-0.60421446069321405</v>
      </c>
      <c r="N23" s="252">
        <v>11.812172855199819</v>
      </c>
      <c r="O23" s="203"/>
      <c r="P23" s="203"/>
      <c r="Q23" s="203"/>
      <c r="R23" s="203"/>
    </row>
    <row r="24" spans="1:18" ht="18.5" x14ac:dyDescent="0.45">
      <c r="A24" s="88" t="s">
        <v>230</v>
      </c>
      <c r="B24" s="103">
        <v>-4.5960105075392477</v>
      </c>
      <c r="C24" s="103">
        <v>8.1362697711482213</v>
      </c>
      <c r="D24" s="103">
        <v>11.526390272232575</v>
      </c>
      <c r="E24" s="103">
        <v>7.5561080220709584</v>
      </c>
      <c r="F24" s="103">
        <v>2.4811816728199716</v>
      </c>
      <c r="G24" s="103">
        <v>-2.9725016752068711</v>
      </c>
      <c r="H24" s="103">
        <v>11.25070822369652</v>
      </c>
      <c r="I24" s="103">
        <v>6.609419349411553</v>
      </c>
      <c r="J24" s="103">
        <v>1.9548533407383388</v>
      </c>
      <c r="K24" s="252">
        <v>15.280853563993134</v>
      </c>
      <c r="L24" s="252">
        <v>5.9999504001726507</v>
      </c>
      <c r="M24" s="252">
        <v>3.3169727240259732</v>
      </c>
      <c r="N24" s="252">
        <v>4.9848204599699244</v>
      </c>
      <c r="O24" s="203"/>
      <c r="P24" s="203"/>
      <c r="Q24" s="203"/>
      <c r="R24" s="203"/>
    </row>
    <row r="25" spans="1:18" ht="18.5" x14ac:dyDescent="0.45">
      <c r="A25" s="88" t="s">
        <v>55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252"/>
      <c r="L25" s="252"/>
      <c r="M25" s="252"/>
      <c r="N25" s="252"/>
      <c r="O25" s="203"/>
      <c r="P25" s="203"/>
      <c r="Q25" s="203"/>
      <c r="R25" s="203"/>
    </row>
    <row r="26" spans="1:18" ht="18.5" x14ac:dyDescent="0.45">
      <c r="A26" s="88" t="s">
        <v>228</v>
      </c>
      <c r="B26" s="103">
        <v>10.048687008208219</v>
      </c>
      <c r="C26" s="103">
        <v>22.151236637311669</v>
      </c>
      <c r="D26" s="103">
        <v>4.5832890537771647</v>
      </c>
      <c r="E26" s="103">
        <v>2.9225306771717641</v>
      </c>
      <c r="F26" s="103">
        <v>-12.168194070805598</v>
      </c>
      <c r="G26" s="103">
        <v>1.6163616618426033</v>
      </c>
      <c r="H26" s="103">
        <v>1.5401808808761359</v>
      </c>
      <c r="I26" s="103">
        <v>-10.57154319378877</v>
      </c>
      <c r="J26" s="103">
        <v>25.480651051043338</v>
      </c>
      <c r="K26" s="252">
        <v>27.85126309049221</v>
      </c>
      <c r="L26" s="252">
        <v>27.051297792418197</v>
      </c>
      <c r="M26" s="252">
        <v>8.8985585312446176</v>
      </c>
      <c r="N26" s="252">
        <v>3.0087988602925719</v>
      </c>
      <c r="O26" s="203"/>
      <c r="P26" s="203"/>
      <c r="Q26" s="203"/>
      <c r="R26" s="203"/>
    </row>
    <row r="27" spans="1:18" ht="18.5" x14ac:dyDescent="0.45">
      <c r="A27" s="88" t="s">
        <v>229</v>
      </c>
      <c r="B27" s="103">
        <v>0.9387068012219828</v>
      </c>
      <c r="C27" s="103">
        <v>17.873088711925149</v>
      </c>
      <c r="D27" s="103">
        <v>0.37617944530371972</v>
      </c>
      <c r="E27" s="103">
        <v>3.93552225691991</v>
      </c>
      <c r="F27" s="103">
        <v>-10.101411588134198</v>
      </c>
      <c r="G27" s="103">
        <v>1.2424364259946969</v>
      </c>
      <c r="H27" s="103">
        <v>-3.9836345495524341</v>
      </c>
      <c r="I27" s="103">
        <v>-15.04325758471613</v>
      </c>
      <c r="J27" s="103">
        <v>20.179246255710027</v>
      </c>
      <c r="K27" s="252">
        <v>23.033221955322404</v>
      </c>
      <c r="L27" s="252">
        <v>22.797547890623093</v>
      </c>
      <c r="M27" s="252">
        <v>8.735244841549715</v>
      </c>
      <c r="N27" s="252">
        <v>-3.6866684340967737</v>
      </c>
      <c r="O27" s="203"/>
      <c r="P27" s="203"/>
      <c r="Q27" s="203"/>
      <c r="R27" s="203"/>
    </row>
    <row r="28" spans="1:18" ht="18.5" x14ac:dyDescent="0.45">
      <c r="A28" s="88" t="s">
        <v>230</v>
      </c>
      <c r="B28" s="103">
        <v>9.0252594823970469</v>
      </c>
      <c r="C28" s="103">
        <v>3.6294526359973673</v>
      </c>
      <c r="D28" s="103">
        <v>4.191342638983329</v>
      </c>
      <c r="E28" s="103">
        <v>-0.97463461745456925</v>
      </c>
      <c r="F28" s="103">
        <v>-2.2990155008914286</v>
      </c>
      <c r="G28" s="103">
        <v>0.36933646507138462</v>
      </c>
      <c r="H28" s="103">
        <v>5.7529936740620826</v>
      </c>
      <c r="I28" s="103">
        <v>5.2635191319705115</v>
      </c>
      <c r="J28" s="103">
        <v>4.4112481651393693</v>
      </c>
      <c r="K28" s="252">
        <v>3.9160489001250625</v>
      </c>
      <c r="L28" s="252">
        <v>3.4640348890223436</v>
      </c>
      <c r="M28" s="252">
        <v>0.15019388601453443</v>
      </c>
      <c r="N28" s="252">
        <v>6.9517554688759731</v>
      </c>
      <c r="O28" s="203"/>
      <c r="P28" s="203"/>
      <c r="Q28" s="203"/>
      <c r="R28" s="203"/>
    </row>
    <row r="29" spans="1:18" ht="19" thickBot="1" x14ac:dyDescent="0.5">
      <c r="A29" s="95" t="s">
        <v>232</v>
      </c>
      <c r="B29" s="106">
        <v>-12.49368270674519</v>
      </c>
      <c r="C29" s="106">
        <v>4.3489732122596934</v>
      </c>
      <c r="D29" s="106">
        <v>7.0399780322101435</v>
      </c>
      <c r="E29" s="106">
        <v>8.6147045320866908</v>
      </c>
      <c r="F29" s="106">
        <v>4.8926806605055333</v>
      </c>
      <c r="G29" s="106">
        <v>-3.329540931498741</v>
      </c>
      <c r="H29" s="106">
        <v>5.1986372760082418</v>
      </c>
      <c r="I29" s="106">
        <v>1.2786008187258631</v>
      </c>
      <c r="J29" s="106">
        <v>-2.352615132534325</v>
      </c>
      <c r="K29" s="253">
        <v>10.936524997010736</v>
      </c>
      <c r="L29" s="253">
        <v>2.4510116137171423</v>
      </c>
      <c r="M29" s="253">
        <v>3.1620296627839792</v>
      </c>
      <c r="N29" s="253">
        <v>-1.8390862312479328</v>
      </c>
      <c r="O29" s="203"/>
      <c r="P29" s="203"/>
      <c r="Q29" s="203"/>
      <c r="R29" s="203"/>
    </row>
    <row r="30" spans="1:18" ht="15" thickTop="1" x14ac:dyDescent="0.35"/>
  </sheetData>
  <phoneticPr fontId="26" type="noConversion"/>
  <hyperlinks>
    <hyperlink ref="E1" location="'Table of Content'!A1" display="Back to Table of Content" xr:uid="{00000000-0004-0000-1700-000000000000}"/>
  </hyperlinks>
  <pageMargins left="0.7" right="0.7" top="0.75" bottom="0.75" header="0.3" footer="0.3"/>
  <ignoredErrors>
    <ignoredError sqref="B5:G5 B20:F20 H5:J5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R7"/>
  <sheetViews>
    <sheetView zoomScale="90" zoomScaleNormal="90" workbookViewId="0">
      <pane xSplit="1" ySplit="3" topLeftCell="D4" activePane="bottomRight" state="frozen"/>
      <selection pane="topRight" activeCell="B1" sqref="B1"/>
      <selection pane="bottomLeft" activeCell="A3" sqref="A3"/>
      <selection pane="bottomRight" activeCell="J15" sqref="J15"/>
    </sheetView>
  </sheetViews>
  <sheetFormatPr defaultRowHeight="18.5" x14ac:dyDescent="0.45"/>
  <cols>
    <col min="1" max="1" width="54.81640625" style="99" customWidth="1"/>
    <col min="2" max="3" width="10.7265625" style="99" hidden="1" customWidth="1"/>
    <col min="4" max="6" width="10.7265625" style="99" customWidth="1"/>
    <col min="11" max="11" width="8.7265625" customWidth="1"/>
  </cols>
  <sheetData>
    <row r="1" spans="1:18" ht="43.5" x14ac:dyDescent="0.45">
      <c r="D1" s="207" t="s">
        <v>295</v>
      </c>
    </row>
    <row r="2" spans="1:18" ht="19" thickBot="1" x14ac:dyDescent="0.5">
      <c r="A2" s="98" t="s">
        <v>90</v>
      </c>
      <c r="H2" s="35"/>
      <c r="I2" s="36"/>
      <c r="J2" s="36"/>
      <c r="K2" s="36"/>
      <c r="L2" s="36"/>
      <c r="M2" s="36"/>
      <c r="N2" s="36"/>
    </row>
    <row r="3" spans="1:18" ht="19.5" thickTop="1" thickBot="1" x14ac:dyDescent="0.4">
      <c r="A3" s="85"/>
      <c r="B3" s="86" t="s">
        <v>83</v>
      </c>
      <c r="C3" s="86" t="s">
        <v>143</v>
      </c>
      <c r="D3" s="86" t="s">
        <v>144</v>
      </c>
      <c r="E3" s="86" t="s">
        <v>145</v>
      </c>
      <c r="F3" s="86" t="s">
        <v>146</v>
      </c>
      <c r="G3" s="86" t="s">
        <v>241</v>
      </c>
      <c r="H3" s="86" t="s">
        <v>261</v>
      </c>
      <c r="I3" s="86" t="s">
        <v>292</v>
      </c>
      <c r="J3" s="86" t="s">
        <v>293</v>
      </c>
      <c r="K3" s="215">
        <v>2022</v>
      </c>
      <c r="L3" s="215">
        <v>2023</v>
      </c>
      <c r="M3" s="215">
        <v>2024</v>
      </c>
      <c r="N3" s="215">
        <v>2025</v>
      </c>
      <c r="O3" s="37"/>
      <c r="P3" s="37"/>
      <c r="Q3" s="37"/>
      <c r="R3" s="37"/>
    </row>
    <row r="4" spans="1:18" ht="19" thickTop="1" x14ac:dyDescent="0.45">
      <c r="A4" s="88" t="s">
        <v>91</v>
      </c>
      <c r="B4" s="201">
        <v>12.823666666666666</v>
      </c>
      <c r="C4" s="201">
        <v>14.402758333333336</v>
      </c>
      <c r="D4" s="201">
        <v>14.144249999999998</v>
      </c>
      <c r="E4" s="201">
        <v>16.284716666666665</v>
      </c>
      <c r="F4" s="201">
        <v>15.604300000000002</v>
      </c>
      <c r="G4" s="201">
        <v>15.604300000000002</v>
      </c>
      <c r="H4" s="201">
        <v>17.481491666666667</v>
      </c>
      <c r="I4" s="201">
        <v>17.199741666666668</v>
      </c>
      <c r="J4" s="201">
        <v>17.481491666666667</v>
      </c>
      <c r="K4" s="201">
        <v>17.199741666666668</v>
      </c>
      <c r="L4" s="201">
        <v>19.953383333333335</v>
      </c>
      <c r="M4" s="201">
        <v>19.831675000000001</v>
      </c>
      <c r="N4" s="201">
        <v>20.179150000000003</v>
      </c>
      <c r="O4" s="203"/>
      <c r="P4" s="203"/>
      <c r="Q4" s="203"/>
      <c r="R4" s="203"/>
    </row>
    <row r="5" spans="1:18" x14ac:dyDescent="0.45">
      <c r="A5" s="88" t="s">
        <v>92</v>
      </c>
      <c r="B5" s="201">
        <v>15.105866666666666</v>
      </c>
      <c r="C5" s="201">
        <v>17.85809166666667</v>
      </c>
      <c r="D5" s="201">
        <v>19.507350000000002</v>
      </c>
      <c r="E5" s="201">
        <v>19.996950000000002</v>
      </c>
      <c r="F5" s="201">
        <v>17.631199999999996</v>
      </c>
      <c r="G5" s="201">
        <v>17.631199999999996</v>
      </c>
      <c r="H5" s="201">
        <v>20.322958333333332</v>
      </c>
      <c r="I5" s="201">
        <v>20.175124999999998</v>
      </c>
      <c r="J5" s="201">
        <v>20.322958333333332</v>
      </c>
      <c r="K5" s="201">
        <v>20.175124999999998</v>
      </c>
      <c r="L5" s="201">
        <v>22.943658333333335</v>
      </c>
      <c r="M5" s="201">
        <v>23.419866666666664</v>
      </c>
      <c r="N5" s="201">
        <v>23.560741666666669</v>
      </c>
      <c r="O5" s="203"/>
      <c r="P5" s="203"/>
      <c r="Q5" s="203"/>
      <c r="R5" s="203"/>
    </row>
    <row r="6" spans="1:18" x14ac:dyDescent="0.45">
      <c r="A6" s="88" t="s">
        <v>93</v>
      </c>
      <c r="B6" s="201">
        <v>9.6502250000000007</v>
      </c>
      <c r="C6" s="201">
        <v>10.844391666666667</v>
      </c>
      <c r="D6" s="201">
        <v>12.750658333333332</v>
      </c>
      <c r="E6" s="201">
        <v>14.708766666666664</v>
      </c>
      <c r="F6" s="201">
        <v>13.233941666666666</v>
      </c>
      <c r="G6" s="201">
        <v>13.233941666666666</v>
      </c>
      <c r="H6" s="201">
        <v>14.778674999999998</v>
      </c>
      <c r="I6" s="201">
        <v>16.355858333333334</v>
      </c>
      <c r="J6" s="201">
        <v>14.778674999999998</v>
      </c>
      <c r="K6" s="201">
        <v>16.355858333333334</v>
      </c>
      <c r="L6" s="201">
        <v>18.450225</v>
      </c>
      <c r="M6" s="201">
        <v>18.328658333333333</v>
      </c>
      <c r="N6" s="201">
        <v>17.888733333333331</v>
      </c>
      <c r="O6" s="203"/>
      <c r="P6" s="203"/>
      <c r="Q6" s="203"/>
      <c r="R6" s="203"/>
    </row>
    <row r="7" spans="1:18" ht="19" thickBot="1" x14ac:dyDescent="0.5">
      <c r="A7" s="107" t="s">
        <v>94</v>
      </c>
      <c r="B7" s="202">
        <v>1</v>
      </c>
      <c r="C7" s="202">
        <v>1</v>
      </c>
      <c r="D7" s="202">
        <v>1</v>
      </c>
      <c r="E7" s="202">
        <v>1</v>
      </c>
      <c r="F7" s="202">
        <v>1</v>
      </c>
      <c r="G7" s="202">
        <v>1</v>
      </c>
      <c r="H7" s="202">
        <v>1</v>
      </c>
      <c r="I7" s="202">
        <v>1</v>
      </c>
      <c r="J7" s="202">
        <v>1</v>
      </c>
      <c r="K7" s="202">
        <v>1</v>
      </c>
      <c r="L7" s="202">
        <v>1</v>
      </c>
      <c r="M7" s="202">
        <v>1</v>
      </c>
      <c r="N7" s="202">
        <v>1</v>
      </c>
      <c r="O7" s="203"/>
      <c r="P7" s="203"/>
      <c r="Q7" s="203"/>
      <c r="R7" s="203"/>
    </row>
  </sheetData>
  <phoneticPr fontId="26" type="noConversion"/>
  <hyperlinks>
    <hyperlink ref="D1" location="'Table of Content'!A1" display="Back to Table of Content" xr:uid="{00000000-0004-0000-1800-000000000000}"/>
  </hyperlinks>
  <pageMargins left="0.7" right="0.7" top="0.75" bottom="0.75" header="0.3" footer="0.3"/>
  <ignoredErrors>
    <ignoredError sqref="B3:H3 I3:J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5094-9F9A-49AC-8B7C-337E15BD9D54}">
  <dimension ref="A1:S43"/>
  <sheetViews>
    <sheetView zoomScale="120" zoomScaleNormal="120" workbookViewId="0">
      <pane xSplit="2" ySplit="5" topLeftCell="C36" activePane="bottomRight" state="frozen"/>
      <selection pane="topRight" activeCell="C1" sqref="C1"/>
      <selection pane="bottomLeft" activeCell="A4" sqref="A4"/>
      <selection pane="bottomRight" activeCell="M44" sqref="M44"/>
    </sheetView>
  </sheetViews>
  <sheetFormatPr defaultColWidth="8.81640625" defaultRowHeight="12" x14ac:dyDescent="0.3"/>
  <cols>
    <col min="1" max="1" width="10.1796875" style="220" customWidth="1"/>
    <col min="2" max="2" width="11" style="220" customWidth="1"/>
    <col min="3" max="3" width="11.81640625" style="220" customWidth="1"/>
    <col min="4" max="4" width="12.1796875" style="220" customWidth="1"/>
    <col min="5" max="5" width="10.1796875" style="220" customWidth="1"/>
    <col min="6" max="6" width="11.1796875" style="220" customWidth="1"/>
    <col min="7" max="7" width="10.453125" style="220" customWidth="1"/>
    <col min="8" max="8" width="10.54296875" style="220" customWidth="1"/>
    <col min="9" max="10" width="9.453125" style="220" bestFit="1" customWidth="1"/>
    <col min="11" max="11" width="8.81640625" style="220"/>
    <col min="12" max="13" width="9.453125" style="220" bestFit="1" customWidth="1"/>
    <col min="14" max="16384" width="8.81640625" style="220"/>
  </cols>
  <sheetData>
    <row r="1" spans="1:17" ht="29" x14ac:dyDescent="0.3">
      <c r="D1" s="207" t="s">
        <v>295</v>
      </c>
    </row>
    <row r="3" spans="1:17" ht="12.5" thickBot="1" x14ac:dyDescent="0.35"/>
    <row r="4" spans="1:17" ht="36.5" thickBot="1" x14ac:dyDescent="0.35">
      <c r="A4" s="221"/>
      <c r="B4" s="222" t="s">
        <v>301</v>
      </c>
      <c r="C4" s="222" t="s">
        <v>302</v>
      </c>
      <c r="D4" s="222" t="s">
        <v>303</v>
      </c>
      <c r="E4" s="222" t="s">
        <v>304</v>
      </c>
      <c r="F4" s="222" t="s">
        <v>305</v>
      </c>
      <c r="G4" s="222" t="s">
        <v>306</v>
      </c>
      <c r="H4" s="222" t="s">
        <v>307</v>
      </c>
      <c r="I4" s="222" t="s">
        <v>308</v>
      </c>
      <c r="J4" s="222" t="s">
        <v>309</v>
      </c>
      <c r="K4" s="222" t="s">
        <v>310</v>
      </c>
      <c r="L4" s="222" t="s">
        <v>311</v>
      </c>
      <c r="M4" s="222" t="s">
        <v>312</v>
      </c>
      <c r="N4" s="222">
        <v>12</v>
      </c>
    </row>
    <row r="5" spans="1:17" ht="24.5" thickBot="1" x14ac:dyDescent="0.35">
      <c r="A5" s="223" t="s">
        <v>301</v>
      </c>
      <c r="B5" s="224" t="s">
        <v>313</v>
      </c>
      <c r="C5" s="224" t="s">
        <v>314</v>
      </c>
      <c r="D5" s="225" t="s">
        <v>315</v>
      </c>
      <c r="E5" s="224" t="s">
        <v>316</v>
      </c>
      <c r="F5" s="224" t="s">
        <v>317</v>
      </c>
      <c r="G5" s="224" t="s">
        <v>317</v>
      </c>
      <c r="H5" s="224" t="s">
        <v>317</v>
      </c>
      <c r="I5" s="225" t="s">
        <v>317</v>
      </c>
      <c r="J5" s="224" t="s">
        <v>315</v>
      </c>
      <c r="K5" s="224" t="s">
        <v>318</v>
      </c>
      <c r="L5" s="224" t="s">
        <v>319</v>
      </c>
      <c r="M5" s="224" t="s">
        <v>320</v>
      </c>
      <c r="N5" s="224" t="s">
        <v>23</v>
      </c>
    </row>
    <row r="6" spans="1:17" ht="36" x14ac:dyDescent="0.3">
      <c r="A6" s="271" t="s">
        <v>321</v>
      </c>
      <c r="B6" s="274" t="s">
        <v>322</v>
      </c>
      <c r="C6" s="226" t="s">
        <v>323</v>
      </c>
      <c r="D6" s="227" t="s">
        <v>324</v>
      </c>
      <c r="E6" s="268"/>
      <c r="F6" s="268"/>
      <c r="G6" s="268"/>
      <c r="H6" s="228" t="s">
        <v>325</v>
      </c>
      <c r="I6" s="227" t="s">
        <v>326</v>
      </c>
      <c r="J6" s="227" t="s">
        <v>327</v>
      </c>
      <c r="K6" s="268"/>
      <c r="L6" s="226" t="s">
        <v>328</v>
      </c>
      <c r="M6" s="268"/>
      <c r="N6" s="229"/>
    </row>
    <row r="7" spans="1:17" ht="12.5" thickBot="1" x14ac:dyDescent="0.35">
      <c r="A7" s="272"/>
      <c r="B7" s="275"/>
      <c r="C7" s="230">
        <v>0</v>
      </c>
      <c r="D7" s="231">
        <v>153134.47633206844</v>
      </c>
      <c r="E7" s="269"/>
      <c r="F7" s="269"/>
      <c r="G7" s="269"/>
      <c r="H7" s="232">
        <f>'Table 2 &amp; 3'!N11</f>
        <v>271256.11328125</v>
      </c>
      <c r="I7" s="232">
        <f>'Table 2 &amp; 3'!N29</f>
        <v>-7667.59130859375</v>
      </c>
      <c r="J7" s="232">
        <f>'Table 2 &amp; 3'!N23</f>
        <v>58047.97265625</v>
      </c>
      <c r="K7" s="269"/>
      <c r="L7" s="232">
        <f>'Table 24 External'!N6</f>
        <v>120523.6875</v>
      </c>
      <c r="M7" s="269"/>
      <c r="N7" s="233">
        <f>SUM(C7,D7,H7,I7,J7,L7)</f>
        <v>595294.65846097469</v>
      </c>
    </row>
    <row r="8" spans="1:17" ht="6" customHeight="1" thickBot="1" x14ac:dyDescent="0.35">
      <c r="A8" s="273"/>
      <c r="B8" s="276"/>
      <c r="C8" s="235"/>
      <c r="D8" s="235"/>
      <c r="E8" s="270"/>
      <c r="F8" s="270"/>
      <c r="G8" s="270"/>
      <c r="H8" s="235"/>
      <c r="I8" s="235"/>
      <c r="J8" s="236"/>
      <c r="K8" s="270"/>
      <c r="L8" s="235"/>
      <c r="M8" s="270"/>
      <c r="N8" s="237"/>
    </row>
    <row r="9" spans="1:17" x14ac:dyDescent="0.3">
      <c r="A9" s="271" t="s">
        <v>329</v>
      </c>
      <c r="B9" s="274" t="s">
        <v>315</v>
      </c>
      <c r="C9" s="238" t="s">
        <v>330</v>
      </c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29"/>
    </row>
    <row r="10" spans="1:17" ht="12.5" thickBot="1" x14ac:dyDescent="0.35">
      <c r="A10" s="273"/>
      <c r="B10" s="276"/>
      <c r="C10" s="232">
        <v>398413.35109198093</v>
      </c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39">
        <f>SUM(C9:M10)</f>
        <v>398413.35109198093</v>
      </c>
    </row>
    <row r="11" spans="1:17" ht="24" x14ac:dyDescent="0.3">
      <c r="A11" s="271" t="s">
        <v>331</v>
      </c>
      <c r="B11" s="285" t="s">
        <v>316</v>
      </c>
      <c r="C11" s="268"/>
      <c r="D11" s="240" t="s">
        <v>332</v>
      </c>
      <c r="E11" s="268"/>
      <c r="F11" s="268"/>
      <c r="G11" s="268"/>
      <c r="H11" s="268"/>
      <c r="I11" s="268"/>
      <c r="J11" s="268"/>
      <c r="K11" s="268"/>
      <c r="L11" s="240" t="s">
        <v>333</v>
      </c>
      <c r="M11" s="268"/>
      <c r="N11" s="241"/>
      <c r="P11" s="243"/>
    </row>
    <row r="12" spans="1:17" x14ac:dyDescent="0.3">
      <c r="A12" s="272"/>
      <c r="B12" s="286"/>
      <c r="C12" s="269"/>
      <c r="D12" s="242">
        <f>C10-D7</f>
        <v>245278.87475991249</v>
      </c>
      <c r="E12" s="269"/>
      <c r="F12" s="269"/>
      <c r="G12" s="269"/>
      <c r="H12" s="269"/>
      <c r="I12" s="269"/>
      <c r="J12" s="269"/>
      <c r="K12" s="269"/>
      <c r="L12" s="231">
        <f>'Table 24 External'!N14</f>
        <v>901.81153124999992</v>
      </c>
      <c r="M12" s="269"/>
      <c r="N12" s="241">
        <f>SUM(D12,L12)</f>
        <v>246180.68629116248</v>
      </c>
      <c r="P12" s="243"/>
      <c r="Q12" s="243"/>
    </row>
    <row r="13" spans="1:17" ht="12.5" thickBot="1" x14ac:dyDescent="0.35">
      <c r="A13" s="273"/>
      <c r="B13" s="287"/>
      <c r="C13" s="270"/>
      <c r="D13" s="235"/>
      <c r="E13" s="270"/>
      <c r="F13" s="270"/>
      <c r="G13" s="270"/>
      <c r="H13" s="270"/>
      <c r="I13" s="270"/>
      <c r="J13" s="270"/>
      <c r="K13" s="270"/>
      <c r="L13" s="235"/>
      <c r="M13" s="270"/>
      <c r="N13" s="237"/>
      <c r="Q13" s="243"/>
    </row>
    <row r="14" spans="1:17" ht="48" x14ac:dyDescent="0.3">
      <c r="A14" s="282" t="s">
        <v>334</v>
      </c>
      <c r="B14" s="274" t="s">
        <v>317</v>
      </c>
      <c r="C14" s="226" t="s">
        <v>365</v>
      </c>
      <c r="D14" s="268"/>
      <c r="E14" s="227" t="s">
        <v>335</v>
      </c>
      <c r="F14" s="227" t="s">
        <v>336</v>
      </c>
      <c r="G14" s="268"/>
      <c r="H14" s="268"/>
      <c r="I14" s="268"/>
      <c r="J14" s="268"/>
      <c r="K14" s="268"/>
      <c r="L14" s="240" t="s">
        <v>337</v>
      </c>
      <c r="M14" s="268"/>
      <c r="N14" s="241"/>
      <c r="P14" s="243"/>
      <c r="Q14" s="243"/>
    </row>
    <row r="15" spans="1:17" ht="12.5" thickBot="1" x14ac:dyDescent="0.35">
      <c r="A15" s="283"/>
      <c r="B15" s="275"/>
      <c r="C15" s="232">
        <f>'Table 4'!N51</f>
        <v>24489.310546875</v>
      </c>
      <c r="D15" s="269"/>
      <c r="E15" s="244">
        <v>245316.49255319702</v>
      </c>
      <c r="F15" s="232">
        <f>'Table 23 Gen Gov'!N7+'Table 23 Gen Gov'!N23</f>
        <v>21154.378816604614</v>
      </c>
      <c r="G15" s="269"/>
      <c r="H15" s="269"/>
      <c r="I15" s="269"/>
      <c r="J15" s="269"/>
      <c r="K15" s="269"/>
      <c r="L15" s="245">
        <f>'Table 24 External'!N15</f>
        <v>8927.5088111856639</v>
      </c>
      <c r="M15" s="269"/>
      <c r="N15" s="241">
        <f>SUM(C15,E15,F15,L15)</f>
        <v>299887.6907278623</v>
      </c>
      <c r="P15" s="243"/>
      <c r="Q15" s="243"/>
    </row>
    <row r="16" spans="1:17" ht="12.5" thickBot="1" x14ac:dyDescent="0.35">
      <c r="A16" s="284"/>
      <c r="B16" s="276"/>
      <c r="C16" s="235"/>
      <c r="D16" s="270"/>
      <c r="E16" s="235"/>
      <c r="F16" s="235"/>
      <c r="G16" s="270"/>
      <c r="H16" s="270"/>
      <c r="I16" s="270"/>
      <c r="J16" s="270"/>
      <c r="K16" s="270"/>
      <c r="L16" s="235"/>
      <c r="M16" s="270"/>
      <c r="N16" s="237"/>
      <c r="P16" s="243"/>
      <c r="Q16" s="243"/>
    </row>
    <row r="17" spans="1:19" ht="36" x14ac:dyDescent="0.3">
      <c r="A17" s="271" t="s">
        <v>338</v>
      </c>
      <c r="B17" s="274" t="s">
        <v>317</v>
      </c>
      <c r="C17" s="268"/>
      <c r="D17" s="268"/>
      <c r="E17" s="268"/>
      <c r="F17" s="228" t="s">
        <v>339</v>
      </c>
      <c r="G17" s="228" t="s">
        <v>340</v>
      </c>
      <c r="H17" s="268"/>
      <c r="I17" s="268"/>
      <c r="J17" s="268"/>
      <c r="K17" s="268"/>
      <c r="L17" s="238" t="s">
        <v>341</v>
      </c>
      <c r="M17" s="268"/>
      <c r="N17" s="229"/>
      <c r="P17" s="243"/>
      <c r="Q17" s="243"/>
    </row>
    <row r="18" spans="1:19" x14ac:dyDescent="0.3">
      <c r="A18" s="272"/>
      <c r="B18" s="275"/>
      <c r="C18" s="269"/>
      <c r="D18" s="269"/>
      <c r="E18" s="269"/>
      <c r="F18" s="246"/>
      <c r="G18" s="246"/>
      <c r="H18" s="269"/>
      <c r="I18" s="269"/>
      <c r="J18" s="269"/>
      <c r="K18" s="269"/>
      <c r="L18" s="246"/>
      <c r="M18" s="269"/>
      <c r="N18" s="229"/>
      <c r="P18" s="243"/>
      <c r="Q18" s="243"/>
      <c r="S18" s="243"/>
    </row>
    <row r="19" spans="1:19" x14ac:dyDescent="0.3">
      <c r="A19" s="272"/>
      <c r="B19" s="275"/>
      <c r="C19" s="269"/>
      <c r="D19" s="269"/>
      <c r="E19" s="269"/>
      <c r="F19" s="242">
        <f>'Table 1'!N15</f>
        <v>253499.14782714844</v>
      </c>
      <c r="G19" s="251">
        <f>'Table 23 Gen Gov'!N15+'Table 23 Gen Gov'!N16+'Table 23 Gen Gov'!N26</f>
        <v>22710.0341796875</v>
      </c>
      <c r="H19" s="269"/>
      <c r="I19" s="269"/>
      <c r="J19" s="269"/>
      <c r="K19" s="269"/>
      <c r="L19" s="245">
        <f>'Table 1'!N17</f>
        <v>30782.591247558594</v>
      </c>
      <c r="M19" s="269"/>
      <c r="N19" s="247">
        <f>SUM(F19,G19,L19)</f>
        <v>306991.77325439453</v>
      </c>
      <c r="P19" s="243"/>
      <c r="S19" s="243"/>
    </row>
    <row r="20" spans="1:19" ht="12.5" thickBot="1" x14ac:dyDescent="0.35">
      <c r="A20" s="273"/>
      <c r="B20" s="276"/>
      <c r="C20" s="270"/>
      <c r="D20" s="270"/>
      <c r="E20" s="270"/>
      <c r="F20" s="235"/>
      <c r="G20" s="235"/>
      <c r="H20" s="270"/>
      <c r="I20" s="270"/>
      <c r="J20" s="270"/>
      <c r="K20" s="270"/>
      <c r="L20" s="235"/>
      <c r="M20" s="270"/>
      <c r="N20" s="248"/>
      <c r="P20" s="243"/>
      <c r="Q20" s="243"/>
      <c r="R20" s="243"/>
    </row>
    <row r="21" spans="1:19" ht="24" x14ac:dyDescent="0.3">
      <c r="A21" s="282" t="s">
        <v>342</v>
      </c>
      <c r="B21" s="274" t="s">
        <v>317</v>
      </c>
      <c r="C21" s="268"/>
      <c r="D21" s="268"/>
      <c r="E21" s="268"/>
      <c r="F21" s="268"/>
      <c r="G21" s="238" t="s">
        <v>343</v>
      </c>
      <c r="H21" s="268"/>
      <c r="I21" s="268"/>
      <c r="J21" s="268"/>
      <c r="K21" s="268"/>
      <c r="L21" s="268"/>
      <c r="M21" s="268"/>
      <c r="N21" s="229"/>
      <c r="P21" s="243"/>
    </row>
    <row r="22" spans="1:19" x14ac:dyDescent="0.3">
      <c r="A22" s="283"/>
      <c r="B22" s="275"/>
      <c r="C22" s="269"/>
      <c r="D22" s="269"/>
      <c r="E22" s="269"/>
      <c r="F22" s="269"/>
      <c r="G22" s="242">
        <f>'Table 1'!N19</f>
        <v>279628.72142219543</v>
      </c>
      <c r="H22" s="269"/>
      <c r="I22" s="269"/>
      <c r="J22" s="269"/>
      <c r="K22" s="269"/>
      <c r="L22" s="269"/>
      <c r="M22" s="269"/>
      <c r="N22" s="233">
        <f>SUM(G22)</f>
        <v>279628.72142219543</v>
      </c>
      <c r="P22" s="243"/>
    </row>
    <row r="23" spans="1:19" ht="12.5" thickBot="1" x14ac:dyDescent="0.35">
      <c r="A23" s="284"/>
      <c r="B23" s="276"/>
      <c r="C23" s="270"/>
      <c r="D23" s="270"/>
      <c r="E23" s="270"/>
      <c r="F23" s="270"/>
      <c r="G23" s="235"/>
      <c r="H23" s="270"/>
      <c r="I23" s="270"/>
      <c r="J23" s="270"/>
      <c r="K23" s="270"/>
      <c r="L23" s="270"/>
      <c r="M23" s="270"/>
      <c r="N23" s="237"/>
      <c r="P23" s="243"/>
    </row>
    <row r="24" spans="1:19" ht="36" x14ac:dyDescent="0.3">
      <c r="A24" s="271" t="s">
        <v>344</v>
      </c>
      <c r="B24" s="274" t="s">
        <v>317</v>
      </c>
      <c r="C24" s="268"/>
      <c r="D24" s="268"/>
      <c r="E24" s="268"/>
      <c r="F24" s="268"/>
      <c r="G24" s="268"/>
      <c r="H24" s="227" t="s">
        <v>345</v>
      </c>
      <c r="I24" s="228" t="s">
        <v>346</v>
      </c>
      <c r="J24" s="279"/>
      <c r="K24" s="268"/>
      <c r="L24" s="268"/>
      <c r="M24" s="238" t="s">
        <v>347</v>
      </c>
      <c r="N24" s="229"/>
      <c r="P24" s="243"/>
    </row>
    <row r="25" spans="1:19" x14ac:dyDescent="0.3">
      <c r="A25" s="272"/>
      <c r="B25" s="275"/>
      <c r="C25" s="269"/>
      <c r="D25" s="269"/>
      <c r="E25" s="269"/>
      <c r="F25" s="269"/>
      <c r="G25" s="269"/>
      <c r="H25" s="244">
        <f>'Table 2 &amp; 3'!N7+'Table 2 &amp; 3'!N14</f>
        <v>8372.6081409454346</v>
      </c>
      <c r="I25" s="246">
        <f>-'Table 23 Gen Gov'!N32</f>
        <v>2562.8232421875</v>
      </c>
      <c r="J25" s="280"/>
      <c r="K25" s="269"/>
      <c r="L25" s="269"/>
      <c r="M25" s="231">
        <f>'Table 2 &amp; 3'!N19</f>
        <v>3098.44775390625</v>
      </c>
      <c r="N25" s="233">
        <f>SUM(M25,H25,I25)</f>
        <v>14033.879137039185</v>
      </c>
    </row>
    <row r="26" spans="1:19" ht="12.5" thickBot="1" x14ac:dyDescent="0.35">
      <c r="A26" s="273"/>
      <c r="B26" s="276"/>
      <c r="C26" s="270"/>
      <c r="D26" s="270"/>
      <c r="E26" s="270"/>
      <c r="F26" s="270"/>
      <c r="G26" s="270"/>
      <c r="H26" s="236"/>
      <c r="I26" s="235"/>
      <c r="J26" s="281"/>
      <c r="K26" s="270"/>
      <c r="L26" s="270"/>
      <c r="M26" s="235"/>
      <c r="N26" s="237"/>
      <c r="P26" s="243"/>
    </row>
    <row r="27" spans="1:19" x14ac:dyDescent="0.3">
      <c r="A27" s="271" t="s">
        <v>348</v>
      </c>
      <c r="B27" s="274" t="s">
        <v>315</v>
      </c>
      <c r="C27" s="268"/>
      <c r="D27" s="268"/>
      <c r="E27" s="268"/>
      <c r="F27" s="268"/>
      <c r="G27" s="268"/>
      <c r="H27" s="268"/>
      <c r="I27" s="238" t="s">
        <v>349</v>
      </c>
      <c r="J27" s="277"/>
      <c r="K27" s="268"/>
      <c r="L27" s="268"/>
      <c r="M27" s="268"/>
      <c r="N27" s="229"/>
    </row>
    <row r="28" spans="1:19" ht="12.5" thickBot="1" x14ac:dyDescent="0.35">
      <c r="A28" s="273"/>
      <c r="B28" s="276"/>
      <c r="C28" s="270"/>
      <c r="D28" s="270"/>
      <c r="E28" s="270"/>
      <c r="F28" s="270"/>
      <c r="G28" s="270"/>
      <c r="H28" s="270"/>
      <c r="I28" s="249">
        <f>'Table 2 &amp; 3'!N23</f>
        <v>58047.97265625</v>
      </c>
      <c r="J28" s="278"/>
      <c r="K28" s="270"/>
      <c r="L28" s="270"/>
      <c r="M28" s="270"/>
      <c r="N28" s="239">
        <f>SUM(I28)</f>
        <v>58047.97265625</v>
      </c>
    </row>
    <row r="29" spans="1:19" ht="48" x14ac:dyDescent="0.3">
      <c r="A29" s="271" t="s">
        <v>350</v>
      </c>
      <c r="B29" s="274" t="s">
        <v>318</v>
      </c>
      <c r="C29" s="268"/>
      <c r="D29" s="268"/>
      <c r="E29" s="268"/>
      <c r="F29" s="268"/>
      <c r="G29" s="268"/>
      <c r="H29" s="268"/>
      <c r="I29" s="240" t="s">
        <v>351</v>
      </c>
      <c r="J29" s="268"/>
      <c r="K29" s="279"/>
      <c r="L29" s="268"/>
      <c r="M29" s="228" t="s">
        <v>352</v>
      </c>
      <c r="N29" s="229"/>
    </row>
    <row r="30" spans="1:19" x14ac:dyDescent="0.3">
      <c r="A30" s="272"/>
      <c r="B30" s="275"/>
      <c r="C30" s="269"/>
      <c r="D30" s="269"/>
      <c r="E30" s="269"/>
      <c r="F30" s="269"/>
      <c r="G30" s="269"/>
      <c r="H30" s="269"/>
      <c r="I30" s="242">
        <f>'Table 2 &amp; 3'!N30</f>
        <v>-39666.101209640503</v>
      </c>
      <c r="J30" s="269"/>
      <c r="K30" s="280"/>
      <c r="L30" s="269"/>
      <c r="M30" s="246">
        <f>-'Table 2 &amp; 3'!N34</f>
        <v>39666.07421875</v>
      </c>
      <c r="N30" s="233">
        <f>SUM(I30,M30)</f>
        <v>-2.6990890502929688E-2</v>
      </c>
    </row>
    <row r="31" spans="1:19" ht="12.5" thickBot="1" x14ac:dyDescent="0.35">
      <c r="A31" s="273"/>
      <c r="B31" s="276"/>
      <c r="C31" s="270"/>
      <c r="D31" s="270"/>
      <c r="E31" s="270"/>
      <c r="F31" s="270"/>
      <c r="G31" s="270"/>
      <c r="H31" s="270"/>
      <c r="I31" s="235"/>
      <c r="J31" s="270"/>
      <c r="K31" s="281"/>
      <c r="L31" s="270"/>
      <c r="M31" s="235"/>
      <c r="N31" s="237"/>
    </row>
    <row r="32" spans="1:19" ht="36" x14ac:dyDescent="0.3">
      <c r="A32" s="271" t="s">
        <v>353</v>
      </c>
      <c r="B32" s="274"/>
      <c r="C32" s="226" t="s">
        <v>354</v>
      </c>
      <c r="D32" s="268"/>
      <c r="E32" s="227" t="s">
        <v>355</v>
      </c>
      <c r="F32" s="226" t="s">
        <v>356</v>
      </c>
      <c r="G32" s="226" t="s">
        <v>357</v>
      </c>
      <c r="H32" s="268"/>
      <c r="I32" s="268"/>
      <c r="J32" s="268"/>
      <c r="K32" s="268"/>
      <c r="L32" s="268"/>
      <c r="M32" s="268"/>
      <c r="N32" s="229"/>
    </row>
    <row r="33" spans="1:14" ht="12.5" thickBot="1" x14ac:dyDescent="0.35">
      <c r="A33" s="272"/>
      <c r="B33" s="275"/>
      <c r="C33" s="232">
        <f>'Table 24 External'!N9</f>
        <v>172391.9609375</v>
      </c>
      <c r="D33" s="269"/>
      <c r="E33" s="231">
        <f>'Table 24 External'!N17</f>
        <v>864.19591712463171</v>
      </c>
      <c r="F33" s="231">
        <f>'Table 24 External'!N18</f>
        <v>25234.164084109252</v>
      </c>
      <c r="G33" s="231">
        <f>-'Table 1'!N18</f>
        <v>4653.0176525115967</v>
      </c>
      <c r="H33" s="269"/>
      <c r="I33" s="269"/>
      <c r="J33" s="269"/>
      <c r="K33" s="269"/>
      <c r="L33" s="269"/>
      <c r="M33" s="269"/>
      <c r="N33" s="233">
        <f>SUM(C33,E33,F33,G33)</f>
        <v>203143.33859124547</v>
      </c>
    </row>
    <row r="34" spans="1:14" ht="12.5" thickBot="1" x14ac:dyDescent="0.35">
      <c r="A34" s="273"/>
      <c r="B34" s="276"/>
      <c r="C34" s="235"/>
      <c r="D34" s="270"/>
      <c r="E34" s="236"/>
      <c r="F34" s="235"/>
      <c r="G34" s="235"/>
      <c r="H34" s="270"/>
      <c r="I34" s="270"/>
      <c r="J34" s="270"/>
      <c r="K34" s="270"/>
      <c r="L34" s="270"/>
      <c r="M34" s="270"/>
      <c r="N34" s="237"/>
    </row>
    <row r="35" spans="1:14" ht="48" x14ac:dyDescent="0.3">
      <c r="A35" s="271" t="s">
        <v>358</v>
      </c>
      <c r="B35" s="274"/>
      <c r="C35" s="268"/>
      <c r="D35" s="268"/>
      <c r="E35" s="268"/>
      <c r="F35" s="268"/>
      <c r="G35" s="268"/>
      <c r="H35" s="268"/>
      <c r="I35" s="238" t="s">
        <v>359</v>
      </c>
      <c r="J35" s="268"/>
      <c r="K35" s="268"/>
      <c r="L35" s="238" t="s">
        <v>360</v>
      </c>
      <c r="M35" s="268"/>
      <c r="N35" s="229"/>
    </row>
    <row r="36" spans="1:14" x14ac:dyDescent="0.3">
      <c r="A36" s="272"/>
      <c r="B36" s="275"/>
      <c r="C36" s="269"/>
      <c r="D36" s="269"/>
      <c r="E36" s="269"/>
      <c r="F36" s="269"/>
      <c r="G36" s="269"/>
      <c r="H36" s="269"/>
      <c r="I36" s="231">
        <f>-'Table 2 &amp; 3'!N20</f>
        <v>756.7757568359375</v>
      </c>
      <c r="J36" s="269"/>
      <c r="K36" s="269"/>
      <c r="L36" s="242">
        <f>-'Table 24 External'!N31</f>
        <v>42007.738907702347</v>
      </c>
      <c r="M36" s="269"/>
      <c r="N36" s="233">
        <f>SUM(I36,L36)</f>
        <v>42764.514664538285</v>
      </c>
    </row>
    <row r="37" spans="1:14" ht="12.5" thickBot="1" x14ac:dyDescent="0.35">
      <c r="A37" s="273"/>
      <c r="B37" s="276"/>
      <c r="C37" s="270"/>
      <c r="D37" s="270"/>
      <c r="E37" s="270"/>
      <c r="F37" s="270"/>
      <c r="G37" s="270"/>
      <c r="H37" s="270"/>
      <c r="I37" s="235"/>
      <c r="J37" s="270"/>
      <c r="K37" s="270"/>
      <c r="L37" s="235"/>
      <c r="M37" s="270"/>
      <c r="N37" s="237"/>
    </row>
    <row r="38" spans="1:14" ht="12.5" thickBot="1" x14ac:dyDescent="0.35">
      <c r="A38" s="234" t="s">
        <v>361</v>
      </c>
      <c r="B38" s="225"/>
      <c r="C38" s="248">
        <f>SUM(C7,C10,C15,C33)</f>
        <v>595294.62257635593</v>
      </c>
      <c r="D38" s="248">
        <f>SUM(D7,D12,)</f>
        <v>398413.35109198093</v>
      </c>
      <c r="E38" s="248">
        <f>SUM(E15,E33)</f>
        <v>246180.68847032165</v>
      </c>
      <c r="F38" s="248">
        <f>SUM(F15,F19,F33)</f>
        <v>299887.6907278623</v>
      </c>
      <c r="G38" s="239">
        <f>SUM(G19,G22,G33)</f>
        <v>306991.77325439453</v>
      </c>
      <c r="H38" s="248">
        <f>SUM(H7,H25)</f>
        <v>279628.72142219543</v>
      </c>
      <c r="I38" s="248">
        <f>SUM(I7,I25,I28,I36,I30)</f>
        <v>14033.879137039185</v>
      </c>
      <c r="J38" s="248">
        <f>SUM(J7)</f>
        <v>58047.97265625</v>
      </c>
      <c r="K38" s="248">
        <f>SUM(K29)</f>
        <v>0</v>
      </c>
      <c r="L38" s="248">
        <f>SUM(L7,L12,L15,L19,L36)</f>
        <v>203143.33799769662</v>
      </c>
      <c r="M38" s="248">
        <f>SUM(M25,M30)</f>
        <v>42764.52197265625</v>
      </c>
      <c r="N38" s="250">
        <f>M38-N36</f>
        <v>7.3081179652945139E-3</v>
      </c>
    </row>
    <row r="40" spans="1:14" x14ac:dyDescent="0.3">
      <c r="A40" s="220" t="s">
        <v>362</v>
      </c>
      <c r="C40" s="243">
        <f>C38-N7</f>
        <v>-3.5884618759155273E-2</v>
      </c>
      <c r="D40" s="243">
        <f>D38-N10</f>
        <v>0</v>
      </c>
      <c r="E40" s="243">
        <f>E38-N12</f>
        <v>2.1791591716464609E-3</v>
      </c>
      <c r="F40" s="243">
        <f>F38-N15</f>
        <v>0</v>
      </c>
      <c r="G40" s="243">
        <f>G38-N19</f>
        <v>0</v>
      </c>
      <c r="H40" s="243">
        <f>H38-N22</f>
        <v>0</v>
      </c>
      <c r="I40" s="243">
        <f>I38-N25</f>
        <v>0</v>
      </c>
      <c r="J40" s="243">
        <f>J38-N28</f>
        <v>0</v>
      </c>
      <c r="K40" s="243">
        <f>K38-N30</f>
        <v>2.6990890502929688E-2</v>
      </c>
      <c r="L40" s="243">
        <f>L38-N33</f>
        <v>-5.9354884433560073E-4</v>
      </c>
      <c r="M40" s="243">
        <f>M38-N36</f>
        <v>7.3081179652945139E-3</v>
      </c>
      <c r="N40" s="243">
        <f>SUM(C40:M40)</f>
        <v>3.637978807091713E-11</v>
      </c>
    </row>
    <row r="41" spans="1:14" x14ac:dyDescent="0.3">
      <c r="E41" s="243"/>
      <c r="F41" s="243"/>
    </row>
    <row r="42" spans="1:14" x14ac:dyDescent="0.3">
      <c r="E42" s="243"/>
      <c r="F42" s="243"/>
      <c r="I42" s="243"/>
    </row>
    <row r="43" spans="1:14" x14ac:dyDescent="0.3">
      <c r="E43" s="243"/>
    </row>
  </sheetData>
  <mergeCells count="114">
    <mergeCell ref="M6:M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A6:A8"/>
    <mergeCell ref="B6:B8"/>
    <mergeCell ref="E6:E8"/>
    <mergeCell ref="F6:F8"/>
    <mergeCell ref="G6:G8"/>
    <mergeCell ref="K6:K8"/>
    <mergeCell ref="K9:K10"/>
    <mergeCell ref="L9:L10"/>
    <mergeCell ref="M9:M10"/>
    <mergeCell ref="K11:K13"/>
    <mergeCell ref="M11:M13"/>
    <mergeCell ref="A14:A16"/>
    <mergeCell ref="B14:B16"/>
    <mergeCell ref="D14:D16"/>
    <mergeCell ref="G14:G16"/>
    <mergeCell ref="H14:H16"/>
    <mergeCell ref="I14:I16"/>
    <mergeCell ref="J14:J16"/>
    <mergeCell ref="K14:K16"/>
    <mergeCell ref="M14:M16"/>
    <mergeCell ref="A11:A13"/>
    <mergeCell ref="B11:B13"/>
    <mergeCell ref="C11:C13"/>
    <mergeCell ref="E11:E13"/>
    <mergeCell ref="F11:F13"/>
    <mergeCell ref="G11:G13"/>
    <mergeCell ref="H11:H13"/>
    <mergeCell ref="I11:I13"/>
    <mergeCell ref="J11:J13"/>
    <mergeCell ref="M17:M20"/>
    <mergeCell ref="A21:A23"/>
    <mergeCell ref="B21:B23"/>
    <mergeCell ref="C21:C23"/>
    <mergeCell ref="D21:D23"/>
    <mergeCell ref="E21:E23"/>
    <mergeCell ref="F21:F23"/>
    <mergeCell ref="H21:H23"/>
    <mergeCell ref="I21:I23"/>
    <mergeCell ref="J21:J23"/>
    <mergeCell ref="K21:K23"/>
    <mergeCell ref="L21:L23"/>
    <mergeCell ref="M21:M23"/>
    <mergeCell ref="A17:A20"/>
    <mergeCell ref="B17:B20"/>
    <mergeCell ref="C17:C20"/>
    <mergeCell ref="D17:D20"/>
    <mergeCell ref="E17:E20"/>
    <mergeCell ref="H17:H20"/>
    <mergeCell ref="I17:I20"/>
    <mergeCell ref="J17:J20"/>
    <mergeCell ref="K17:K20"/>
    <mergeCell ref="A24:A26"/>
    <mergeCell ref="B24:B26"/>
    <mergeCell ref="C24:C26"/>
    <mergeCell ref="D24:D26"/>
    <mergeCell ref="E24:E26"/>
    <mergeCell ref="F24:F26"/>
    <mergeCell ref="G24:G26"/>
    <mergeCell ref="J24:J26"/>
    <mergeCell ref="K24:K26"/>
    <mergeCell ref="L24:L26"/>
    <mergeCell ref="A27:A28"/>
    <mergeCell ref="B27:B28"/>
    <mergeCell ref="C27:C28"/>
    <mergeCell ref="D27:D28"/>
    <mergeCell ref="E27:E28"/>
    <mergeCell ref="M27:M28"/>
    <mergeCell ref="A29:A31"/>
    <mergeCell ref="B29:B31"/>
    <mergeCell ref="C29:C31"/>
    <mergeCell ref="D29:D31"/>
    <mergeCell ref="E29:E31"/>
    <mergeCell ref="F29:F31"/>
    <mergeCell ref="G29:G31"/>
    <mergeCell ref="H29:H31"/>
    <mergeCell ref="J29:J31"/>
    <mergeCell ref="F27:F28"/>
    <mergeCell ref="G27:G28"/>
    <mergeCell ref="H27:H28"/>
    <mergeCell ref="J27:J28"/>
    <mergeCell ref="K27:K28"/>
    <mergeCell ref="L27:L28"/>
    <mergeCell ref="K29:K31"/>
    <mergeCell ref="L29:L31"/>
    <mergeCell ref="M35:M37"/>
    <mergeCell ref="M32:M34"/>
    <mergeCell ref="A35:A37"/>
    <mergeCell ref="B35:B37"/>
    <mergeCell ref="C35:C37"/>
    <mergeCell ref="D35:D37"/>
    <mergeCell ref="E35:E37"/>
    <mergeCell ref="F35:F37"/>
    <mergeCell ref="G35:G37"/>
    <mergeCell ref="H35:H37"/>
    <mergeCell ref="J35:J37"/>
    <mergeCell ref="A32:A34"/>
    <mergeCell ref="B32:B34"/>
    <mergeCell ref="D32:D34"/>
    <mergeCell ref="H32:H34"/>
    <mergeCell ref="I32:I34"/>
    <mergeCell ref="J32:J34"/>
    <mergeCell ref="K32:K34"/>
    <mergeCell ref="L32:L34"/>
    <mergeCell ref="K35:K37"/>
  </mergeCells>
  <hyperlinks>
    <hyperlink ref="D1" location="'Table of Content'!A1" display="Back to Table of Content" xr:uid="{3E3F82F8-B0F3-4F5B-AADA-A4364AF24549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Y85"/>
  <sheetViews>
    <sheetView zoomScale="80" zoomScaleNormal="80" workbookViewId="0">
      <pane xSplit="1" ySplit="1" topLeftCell="D27" activePane="bottomRight" state="frozen"/>
      <selection pane="topRight" activeCell="B1" sqref="B1"/>
      <selection pane="bottomLeft" activeCell="A2" sqref="A2"/>
      <selection pane="bottomRight" activeCell="O39" sqref="O39"/>
    </sheetView>
  </sheetViews>
  <sheetFormatPr defaultRowHeight="14.5" x14ac:dyDescent="0.35"/>
  <cols>
    <col min="1" max="1" width="54.81640625" customWidth="1"/>
    <col min="2" max="3" width="10.54296875" hidden="1" customWidth="1"/>
    <col min="4" max="6" width="10.54296875" customWidth="1"/>
    <col min="7" max="7" width="10.54296875" bestFit="1" customWidth="1"/>
    <col min="8" max="8" width="11.453125" customWidth="1"/>
    <col min="9" max="9" width="10.54296875" customWidth="1"/>
    <col min="10" max="14" width="10.54296875" bestFit="1" customWidth="1"/>
    <col min="15" max="16" width="12.54296875" bestFit="1" customWidth="1"/>
    <col min="17" max="17" width="11.7265625" bestFit="1" customWidth="1"/>
    <col min="19" max="19" width="11.7265625" bestFit="1" customWidth="1"/>
  </cols>
  <sheetData>
    <row r="1" spans="1:25" ht="42" customHeight="1" x14ac:dyDescent="0.35">
      <c r="E1" s="207" t="s">
        <v>295</v>
      </c>
    </row>
    <row r="2" spans="1:25" ht="18.5" x14ac:dyDescent="0.45">
      <c r="A2" s="108" t="s">
        <v>233</v>
      </c>
      <c r="D2" s="14"/>
      <c r="E2" s="14"/>
      <c r="F2" s="14"/>
    </row>
    <row r="3" spans="1:25" ht="15" thickBot="1" x14ac:dyDescent="0.4"/>
    <row r="4" spans="1:25" ht="25.15" customHeight="1" thickTop="1" thickBot="1" x14ac:dyDescent="0.4">
      <c r="A4" s="109"/>
      <c r="B4" s="110" t="s">
        <v>83</v>
      </c>
      <c r="C4" s="110" t="s">
        <v>143</v>
      </c>
      <c r="D4" s="110" t="s">
        <v>144</v>
      </c>
      <c r="E4" s="110" t="s">
        <v>145</v>
      </c>
      <c r="F4" s="110" t="s">
        <v>146</v>
      </c>
      <c r="G4" s="110" t="s">
        <v>241</v>
      </c>
      <c r="H4" s="110" t="s">
        <v>261</v>
      </c>
      <c r="I4" s="110" t="s">
        <v>292</v>
      </c>
      <c r="J4" s="110" t="s">
        <v>293</v>
      </c>
      <c r="K4" s="110" t="s">
        <v>300</v>
      </c>
      <c r="L4" s="110" t="s">
        <v>364</v>
      </c>
      <c r="M4" s="110" t="s">
        <v>366</v>
      </c>
      <c r="N4" s="110" t="s">
        <v>367</v>
      </c>
    </row>
    <row r="5" spans="1:25" ht="25.15" customHeight="1" thickTop="1" x14ac:dyDescent="0.45">
      <c r="A5" s="111" t="s">
        <v>88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25" ht="25.15" customHeight="1" x14ac:dyDescent="0.45">
      <c r="A6" s="113" t="s">
        <v>0</v>
      </c>
      <c r="B6" s="113">
        <v>52606.10546875</v>
      </c>
      <c r="C6" s="113">
        <v>59371.4375</v>
      </c>
      <c r="D6" s="113">
        <v>63535.15625</v>
      </c>
      <c r="E6" s="113">
        <v>70128.3984375</v>
      </c>
      <c r="F6" s="113">
        <v>75528.53125</v>
      </c>
      <c r="G6" s="113">
        <v>80165.046875</v>
      </c>
      <c r="H6" s="113">
        <v>81260.5859375</v>
      </c>
      <c r="I6" s="113">
        <v>79986.609375</v>
      </c>
      <c r="J6" s="113">
        <v>80461.8671875</v>
      </c>
      <c r="K6" s="113">
        <v>85822.109375</v>
      </c>
      <c r="L6" s="113">
        <v>93243.453125</v>
      </c>
      <c r="M6" s="113">
        <v>101020.5078125</v>
      </c>
      <c r="N6" s="113">
        <v>109033.6328125</v>
      </c>
      <c r="O6" s="203"/>
      <c r="P6" s="203"/>
      <c r="Q6" s="203"/>
      <c r="R6" s="203"/>
      <c r="S6" s="153"/>
      <c r="T6" s="153"/>
      <c r="U6" s="153"/>
      <c r="V6" s="153"/>
      <c r="W6" s="153"/>
    </row>
    <row r="7" spans="1:25" ht="25.15" customHeight="1" x14ac:dyDescent="0.45">
      <c r="A7" s="113" t="s">
        <v>1</v>
      </c>
      <c r="B7" s="113">
        <v>13035.78125</v>
      </c>
      <c r="C7" s="113">
        <v>14872.4033203125</v>
      </c>
      <c r="D7" s="113">
        <v>16024.3779296875</v>
      </c>
      <c r="E7" s="113">
        <v>17522.212890625</v>
      </c>
      <c r="F7" s="113">
        <v>18051.822265625</v>
      </c>
      <c r="G7" s="113">
        <v>19168.337890625</v>
      </c>
      <c r="H7" s="113">
        <v>20227.431640625</v>
      </c>
      <c r="I7" s="113">
        <v>21014.560546875</v>
      </c>
      <c r="J7" s="113">
        <v>21453.123046875</v>
      </c>
      <c r="K7" s="113">
        <v>24017.525390625</v>
      </c>
      <c r="L7" s="113">
        <v>27693.544921875</v>
      </c>
      <c r="M7" s="113">
        <v>30788.048828125</v>
      </c>
      <c r="N7" s="113">
        <v>32627.443359375</v>
      </c>
      <c r="O7" s="203"/>
      <c r="P7" s="203"/>
      <c r="Q7" s="203"/>
      <c r="R7" s="203"/>
      <c r="S7" s="153"/>
      <c r="T7" s="153"/>
      <c r="U7" s="153"/>
      <c r="V7" s="153"/>
      <c r="W7" s="153"/>
    </row>
    <row r="8" spans="1:25" ht="25.15" customHeight="1" x14ac:dyDescent="0.45">
      <c r="A8" s="113" t="s">
        <v>2</v>
      </c>
      <c r="B8" s="113">
        <v>42154.332122802734</v>
      </c>
      <c r="C8" s="113">
        <v>50300.753234863281</v>
      </c>
      <c r="D8" s="113">
        <v>55341.303894042969</v>
      </c>
      <c r="E8" s="113">
        <v>57893.893615722656</v>
      </c>
      <c r="F8" s="113">
        <v>64823.273010253906</v>
      </c>
      <c r="G8" s="113">
        <v>67418.779022216797</v>
      </c>
      <c r="H8" s="113">
        <v>65851.314147949219</v>
      </c>
      <c r="I8" s="113">
        <v>62642.996459960938</v>
      </c>
      <c r="J8" s="113">
        <v>66537.220825195313</v>
      </c>
      <c r="K8" s="113">
        <v>78369.078369140625</v>
      </c>
      <c r="L8" s="113">
        <v>89632.11181640625</v>
      </c>
      <c r="M8" s="113">
        <v>96567.656005859375</v>
      </c>
      <c r="N8" s="113">
        <v>103693.74328613281</v>
      </c>
      <c r="O8" s="203"/>
      <c r="P8" s="203"/>
      <c r="Q8" s="203"/>
      <c r="R8" s="203"/>
      <c r="S8" s="153"/>
      <c r="T8" s="153"/>
      <c r="U8" s="153"/>
      <c r="V8" s="153"/>
      <c r="W8" s="153"/>
    </row>
    <row r="9" spans="1:25" ht="25.15" customHeight="1" x14ac:dyDescent="0.45">
      <c r="A9" s="114" t="s">
        <v>3</v>
      </c>
      <c r="B9" s="114">
        <v>107796.21884155273</v>
      </c>
      <c r="C9" s="114">
        <v>124544.59405517578</v>
      </c>
      <c r="D9" s="114">
        <v>134900.83807373047</v>
      </c>
      <c r="E9" s="114">
        <v>145544.50494384766</v>
      </c>
      <c r="F9" s="114">
        <v>158403.62652587891</v>
      </c>
      <c r="G9" s="114">
        <v>166752.1637878418</v>
      </c>
      <c r="H9" s="114">
        <v>167339.33172607422</v>
      </c>
      <c r="I9" s="114">
        <v>163644.16638183594</v>
      </c>
      <c r="J9" s="114">
        <v>168452.21105957031</v>
      </c>
      <c r="K9" s="114">
        <v>188208.71313476563</v>
      </c>
      <c r="L9" s="114">
        <v>210569.10986328125</v>
      </c>
      <c r="M9" s="114">
        <v>228376.21264648438</v>
      </c>
      <c r="N9" s="114">
        <v>245354.81945800781</v>
      </c>
      <c r="O9" s="203"/>
      <c r="P9" s="203"/>
      <c r="Q9" s="203"/>
      <c r="R9" s="203"/>
      <c r="S9" s="153"/>
      <c r="T9" s="153"/>
      <c r="U9" s="153"/>
      <c r="V9" s="153"/>
      <c r="W9" s="153"/>
    </row>
    <row r="10" spans="1:25" ht="25.15" customHeight="1" x14ac:dyDescent="0.45">
      <c r="A10" s="113" t="s">
        <v>4</v>
      </c>
      <c r="B10" s="113">
        <v>9626.9295959472656</v>
      </c>
      <c r="C10" s="113">
        <v>10291.374694824219</v>
      </c>
      <c r="D10" s="113">
        <v>11117.818176269531</v>
      </c>
      <c r="E10" s="113">
        <v>12163.166931152344</v>
      </c>
      <c r="F10" s="113">
        <v>13166.389099121094</v>
      </c>
      <c r="G10" s="113">
        <v>14314.883087158203</v>
      </c>
      <c r="H10" s="113">
        <v>13871.465148925781</v>
      </c>
      <c r="I10" s="113">
        <v>10598.911743164063</v>
      </c>
      <c r="J10" s="113">
        <v>14840.101440429688</v>
      </c>
      <c r="K10" s="113">
        <v>17375.411865234375</v>
      </c>
      <c r="L10" s="113">
        <v>20415.79638671875</v>
      </c>
      <c r="M10" s="113">
        <v>21648.506103515625</v>
      </c>
      <c r="N10" s="113">
        <v>24413.368041992188</v>
      </c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25.15" customHeight="1" x14ac:dyDescent="0.45">
      <c r="A11" s="114" t="s">
        <v>5</v>
      </c>
      <c r="B11" s="114">
        <v>117423.1484375</v>
      </c>
      <c r="C11" s="114">
        <v>134835.96875</v>
      </c>
      <c r="D11" s="114">
        <v>146018.65625</v>
      </c>
      <c r="E11" s="114">
        <v>157707.671875</v>
      </c>
      <c r="F11" s="114">
        <v>171570.015625</v>
      </c>
      <c r="G11" s="114">
        <v>181067.046875</v>
      </c>
      <c r="H11" s="114">
        <v>181210.796875</v>
      </c>
      <c r="I11" s="114">
        <v>174243.078125</v>
      </c>
      <c r="J11" s="114">
        <v>183292.3125</v>
      </c>
      <c r="K11" s="114">
        <v>205584.125</v>
      </c>
      <c r="L11" s="114">
        <v>230984.90625</v>
      </c>
      <c r="M11" s="114">
        <v>250024.71875</v>
      </c>
      <c r="N11" s="114">
        <v>269768.1875</v>
      </c>
      <c r="O11" s="203"/>
      <c r="P11" s="203"/>
      <c r="Q11" s="203"/>
      <c r="R11" s="203"/>
      <c r="S11" s="153"/>
      <c r="T11" s="153"/>
      <c r="U11" s="153"/>
      <c r="V11" s="153"/>
      <c r="W11" s="153"/>
    </row>
    <row r="12" spans="1:25" ht="25.15" customHeight="1" x14ac:dyDescent="0.45">
      <c r="A12" s="113" t="s">
        <v>6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203"/>
      <c r="P12" s="203"/>
      <c r="Q12" s="203"/>
      <c r="R12" s="203"/>
      <c r="S12" s="153"/>
      <c r="T12" s="153"/>
      <c r="U12" s="153"/>
      <c r="V12" s="153"/>
      <c r="W12" s="153"/>
    </row>
    <row r="13" spans="1:25" ht="25.15" customHeight="1" x14ac:dyDescent="0.45">
      <c r="A13" s="113" t="s">
        <v>7</v>
      </c>
      <c r="B13" s="113">
        <v>3206.7413330078125</v>
      </c>
      <c r="C13" s="113">
        <v>4043.4966125488281</v>
      </c>
      <c r="D13" s="113">
        <v>3925.701171875</v>
      </c>
      <c r="E13" s="113">
        <v>3873.7234191894531</v>
      </c>
      <c r="F13" s="113">
        <v>3827.1533813476563</v>
      </c>
      <c r="G13" s="113">
        <v>4535.1365356445313</v>
      </c>
      <c r="H13" s="113">
        <v>4457.4702758789063</v>
      </c>
      <c r="I13" s="113">
        <v>3999.1288452148438</v>
      </c>
      <c r="J13" s="113">
        <v>5043.3495025634766</v>
      </c>
      <c r="K13" s="113">
        <v>5140.6647033691406</v>
      </c>
      <c r="L13" s="113">
        <v>7847.6401977539063</v>
      </c>
      <c r="M13" s="113">
        <v>10433.070861816406</v>
      </c>
      <c r="N13" s="113">
        <v>9829.3203125</v>
      </c>
      <c r="O13" s="203"/>
      <c r="P13" s="203"/>
      <c r="Q13" s="203"/>
      <c r="R13" s="203"/>
      <c r="S13" s="153"/>
      <c r="T13" s="153"/>
      <c r="U13" s="153"/>
      <c r="V13" s="153"/>
      <c r="W13" s="153"/>
    </row>
    <row r="14" spans="1:25" ht="25.15" customHeight="1" x14ac:dyDescent="0.45">
      <c r="A14" s="116" t="s">
        <v>8</v>
      </c>
      <c r="B14" s="113">
        <v>-3511.9930114746094</v>
      </c>
      <c r="C14" s="113">
        <v>-4823.0344848632813</v>
      </c>
      <c r="D14" s="113">
        <v>-4159.0051879882813</v>
      </c>
      <c r="E14" s="113">
        <v>-6973.6975708007813</v>
      </c>
      <c r="F14" s="113">
        <v>-6935.9663391113281</v>
      </c>
      <c r="G14" s="113">
        <v>-11221.857727050781</v>
      </c>
      <c r="H14" s="113">
        <v>-8904.033935546875</v>
      </c>
      <c r="I14" s="113">
        <v>-4721.59375</v>
      </c>
      <c r="J14" s="113">
        <v>-11964.236877441406</v>
      </c>
      <c r="K14" s="113">
        <v>-14227.524261474609</v>
      </c>
      <c r="L14" s="113">
        <v>-18412.573852539063</v>
      </c>
      <c r="M14" s="113">
        <v>-18300.890319824219</v>
      </c>
      <c r="N14" s="113">
        <v>-26098.359985351563</v>
      </c>
      <c r="O14" s="203"/>
      <c r="P14" s="203"/>
      <c r="Q14" s="203"/>
      <c r="R14" s="203"/>
      <c r="S14" s="153"/>
      <c r="T14" s="153"/>
      <c r="U14" s="153"/>
      <c r="V14" s="153"/>
      <c r="W14" s="153"/>
    </row>
    <row r="15" spans="1:25" ht="25.15" customHeight="1" x14ac:dyDescent="0.45">
      <c r="A15" s="114" t="s">
        <v>9</v>
      </c>
      <c r="B15" s="114">
        <v>117117.8967590332</v>
      </c>
      <c r="C15" s="114">
        <v>134056.43087768555</v>
      </c>
      <c r="D15" s="114">
        <v>145785.35223388672</v>
      </c>
      <c r="E15" s="114">
        <v>154607.69772338867</v>
      </c>
      <c r="F15" s="114">
        <v>168461.20266723633</v>
      </c>
      <c r="G15" s="114">
        <v>174380.32568359375</v>
      </c>
      <c r="H15" s="114">
        <v>176764.23321533203</v>
      </c>
      <c r="I15" s="114">
        <v>173520.61322021484</v>
      </c>
      <c r="J15" s="114">
        <v>176371.42512512207</v>
      </c>
      <c r="K15" s="114">
        <v>196497.26544189453</v>
      </c>
      <c r="L15" s="114">
        <v>220419.97259521484</v>
      </c>
      <c r="M15" s="114">
        <v>242156.89929199219</v>
      </c>
      <c r="N15" s="114">
        <v>253499.14782714844</v>
      </c>
      <c r="O15" s="203"/>
      <c r="P15" s="203"/>
      <c r="Q15" s="203"/>
      <c r="R15" s="203"/>
      <c r="S15" s="153"/>
      <c r="T15" s="153"/>
      <c r="U15" s="153"/>
      <c r="V15" s="153"/>
      <c r="W15" s="153"/>
    </row>
    <row r="16" spans="1:25" ht="25.15" customHeight="1" x14ac:dyDescent="0.45">
      <c r="A16" s="113" t="s">
        <v>10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203"/>
      <c r="P16" s="203"/>
      <c r="Q16" s="203"/>
      <c r="R16" s="203"/>
      <c r="S16" s="153"/>
      <c r="T16" s="153"/>
      <c r="U16" s="153"/>
      <c r="V16" s="153"/>
      <c r="W16" s="153"/>
    </row>
    <row r="17" spans="1:23" ht="25.15" customHeight="1" x14ac:dyDescent="0.45">
      <c r="A17" s="113" t="s">
        <v>7</v>
      </c>
      <c r="B17" s="113">
        <v>16439.06400680542</v>
      </c>
      <c r="C17" s="113">
        <v>20327.185775756836</v>
      </c>
      <c r="D17" s="113">
        <v>19933.651779174805</v>
      </c>
      <c r="E17" s="113">
        <v>17563.176559448242</v>
      </c>
      <c r="F17" s="113">
        <v>20997.137924194336</v>
      </c>
      <c r="G17" s="113">
        <v>20566.313529968262</v>
      </c>
      <c r="H17" s="113">
        <v>21688.411804199219</v>
      </c>
      <c r="I17" s="113">
        <v>25078.739768981934</v>
      </c>
      <c r="J17" s="113">
        <v>20270.716041564941</v>
      </c>
      <c r="K17" s="113">
        <v>19488.992015838623</v>
      </c>
      <c r="L17" s="113">
        <v>28516.958648681641</v>
      </c>
      <c r="M17" s="113">
        <v>34194.146469116211</v>
      </c>
      <c r="N17" s="113">
        <v>30782.591247558594</v>
      </c>
      <c r="O17" s="203"/>
      <c r="P17" s="203"/>
      <c r="Q17" s="203"/>
      <c r="R17" s="203"/>
      <c r="S17" s="153"/>
      <c r="T17" s="153"/>
      <c r="U17" s="153"/>
      <c r="V17" s="153"/>
      <c r="W17" s="153"/>
    </row>
    <row r="18" spans="1:23" ht="25.15" customHeight="1" x14ac:dyDescent="0.45">
      <c r="A18" s="116" t="s">
        <v>8</v>
      </c>
      <c r="B18" s="113">
        <v>-1439.7713928222656</v>
      </c>
      <c r="C18" s="113">
        <v>-1744.2874145507813</v>
      </c>
      <c r="D18" s="113">
        <v>-1989.5186767578125</v>
      </c>
      <c r="E18" s="113">
        <v>-1905.7058715820313</v>
      </c>
      <c r="F18" s="113">
        <v>-1866.5748901367188</v>
      </c>
      <c r="G18" s="113">
        <v>-1930.673583984375</v>
      </c>
      <c r="H18" s="113">
        <v>-2754.5101318359375</v>
      </c>
      <c r="I18" s="113">
        <v>-2696.67919921875</v>
      </c>
      <c r="J18" s="113">
        <v>-2580.9902954101563</v>
      </c>
      <c r="K18" s="113">
        <v>-2893.7793259620667</v>
      </c>
      <c r="L18" s="113">
        <v>-2400.1772017478943</v>
      </c>
      <c r="M18" s="113">
        <v>-3101.955738067627</v>
      </c>
      <c r="N18" s="113">
        <v>-4653.0176525115967</v>
      </c>
      <c r="O18" s="203"/>
      <c r="P18" s="203"/>
      <c r="Q18" s="203"/>
      <c r="R18" s="203"/>
      <c r="S18" s="153"/>
      <c r="T18" s="153"/>
      <c r="U18" s="153"/>
      <c r="V18" s="153"/>
      <c r="W18" s="153"/>
    </row>
    <row r="19" spans="1:23" ht="25.15" customHeight="1" thickBot="1" x14ac:dyDescent="0.4">
      <c r="A19" s="117" t="s">
        <v>11</v>
      </c>
      <c r="B19" s="117">
        <v>132117.18937301636</v>
      </c>
      <c r="C19" s="117">
        <v>152639.3292388916</v>
      </c>
      <c r="D19" s="117">
        <v>163729.48533630371</v>
      </c>
      <c r="E19" s="117">
        <v>170265.16841125488</v>
      </c>
      <c r="F19" s="117">
        <v>187591.76570129395</v>
      </c>
      <c r="G19" s="117">
        <v>193015.96562957764</v>
      </c>
      <c r="H19" s="117">
        <v>195698.13488769531</v>
      </c>
      <c r="I19" s="117">
        <v>195902.67378997803</v>
      </c>
      <c r="J19" s="117">
        <v>194061.15087127686</v>
      </c>
      <c r="K19" s="117">
        <v>213092.47813177109</v>
      </c>
      <c r="L19" s="117">
        <v>246536.75404214859</v>
      </c>
      <c r="M19" s="117">
        <v>273249.09002304077</v>
      </c>
      <c r="N19" s="117">
        <v>279628.72142219543</v>
      </c>
      <c r="O19" s="203"/>
      <c r="P19" s="203"/>
      <c r="Q19" s="203"/>
      <c r="R19" s="203"/>
      <c r="S19" s="153"/>
      <c r="T19" s="153"/>
      <c r="U19" s="153"/>
      <c r="V19" s="153"/>
      <c r="W19" s="153"/>
    </row>
    <row r="20" spans="1:23" ht="25.15" customHeight="1" thickTop="1" x14ac:dyDescent="0.45">
      <c r="A20" s="111" t="s">
        <v>89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203"/>
      <c r="P20" s="203"/>
      <c r="Q20" s="203"/>
      <c r="R20" s="203"/>
      <c r="S20" s="153"/>
      <c r="T20" s="153"/>
      <c r="U20" s="153"/>
      <c r="V20" s="153"/>
      <c r="W20" s="153"/>
    </row>
    <row r="21" spans="1:23" ht="25.15" customHeight="1" x14ac:dyDescent="0.45">
      <c r="A21" s="113" t="s">
        <v>5</v>
      </c>
      <c r="B21" s="113">
        <v>53469.28509971832</v>
      </c>
      <c r="C21" s="113">
        <v>60251.275864719246</v>
      </c>
      <c r="D21" s="113">
        <v>64023.164764924702</v>
      </c>
      <c r="E21" s="113">
        <v>67849.116358800689</v>
      </c>
      <c r="F21" s="113">
        <v>72430.705189283617</v>
      </c>
      <c r="G21" s="113">
        <v>75018.155905823689</v>
      </c>
      <c r="H21" s="113">
        <v>73694.800057829882</v>
      </c>
      <c r="I21" s="113">
        <v>69572.057204677345</v>
      </c>
      <c r="J21" s="113">
        <v>68740.566818176972</v>
      </c>
      <c r="K21" s="113">
        <v>72418.239510004671</v>
      </c>
      <c r="L21" s="113">
        <v>76424.30843888683</v>
      </c>
      <c r="M21" s="255"/>
      <c r="N21" s="255"/>
      <c r="O21" s="203"/>
      <c r="P21" s="203"/>
      <c r="Q21" s="203"/>
      <c r="R21" s="203"/>
      <c r="S21" s="153"/>
      <c r="T21" s="153"/>
      <c r="U21" s="153"/>
      <c r="V21" s="153"/>
      <c r="W21" s="153"/>
    </row>
    <row r="22" spans="1:23" ht="25.15" customHeight="1" x14ac:dyDescent="0.35">
      <c r="A22" s="119" t="s">
        <v>9</v>
      </c>
      <c r="B22" s="119">
        <v>53330.287046606194</v>
      </c>
      <c r="C22" s="119">
        <v>59902.940388456984</v>
      </c>
      <c r="D22" s="119">
        <v>63920.870566035723</v>
      </c>
      <c r="E22" s="119">
        <v>66515.443085831052</v>
      </c>
      <c r="F22" s="119">
        <v>71118.275893219645</v>
      </c>
      <c r="G22" s="119">
        <v>72247.770562421094</v>
      </c>
      <c r="H22" s="119">
        <v>71886.47171595032</v>
      </c>
      <c r="I22" s="119">
        <v>69283.590252503636</v>
      </c>
      <c r="J22" s="119">
        <v>66145.00940202034</v>
      </c>
      <c r="K22" s="119">
        <v>69217.33879905408</v>
      </c>
      <c r="L22" s="119">
        <v>72928.765109333559</v>
      </c>
      <c r="M22" s="257"/>
      <c r="N22" s="257"/>
      <c r="O22" s="203"/>
      <c r="P22" s="203"/>
      <c r="Q22" s="203"/>
      <c r="R22" s="203"/>
      <c r="S22" s="153"/>
      <c r="T22" s="153"/>
      <c r="U22" s="153"/>
      <c r="V22" s="153"/>
      <c r="W22" s="153"/>
    </row>
    <row r="23" spans="1:23" ht="25.15" customHeight="1" x14ac:dyDescent="0.45">
      <c r="A23" s="111" t="s">
        <v>257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203"/>
      <c r="P23" s="203"/>
      <c r="Q23" s="203"/>
      <c r="R23" s="203"/>
      <c r="S23" s="153"/>
      <c r="T23" s="153"/>
      <c r="U23" s="153"/>
      <c r="V23" s="153"/>
      <c r="W23" s="153"/>
    </row>
    <row r="24" spans="1:23" ht="25.15" customHeight="1" x14ac:dyDescent="0.45">
      <c r="A24" s="114" t="s">
        <v>5</v>
      </c>
      <c r="B24" s="114">
        <v>132004.421875</v>
      </c>
      <c r="C24" s="114">
        <v>140046.8125</v>
      </c>
      <c r="D24" s="114">
        <v>146018.65625</v>
      </c>
      <c r="E24" s="114">
        <v>146068</v>
      </c>
      <c r="F24" s="114">
        <v>144567.515625</v>
      </c>
      <c r="G24" s="114">
        <v>146099.84375</v>
      </c>
      <c r="H24" s="114">
        <v>144873.84375</v>
      </c>
      <c r="I24" s="114">
        <v>133137.03125</v>
      </c>
      <c r="J24" s="114">
        <v>137935.0625</v>
      </c>
      <c r="K24" s="114">
        <v>145381.796875</v>
      </c>
      <c r="L24" s="114">
        <v>151669.53125</v>
      </c>
      <c r="M24" s="114">
        <v>157400.390625</v>
      </c>
      <c r="N24" s="114">
        <v>160123.703125</v>
      </c>
      <c r="O24" s="203"/>
      <c r="P24" s="203"/>
      <c r="Q24" s="203"/>
      <c r="R24" s="203"/>
      <c r="S24" s="153"/>
      <c r="T24" s="153"/>
      <c r="U24" s="153"/>
      <c r="V24" s="153"/>
      <c r="W24" s="153"/>
    </row>
    <row r="25" spans="1:23" ht="25.15" customHeight="1" x14ac:dyDescent="0.45">
      <c r="A25" s="120" t="s">
        <v>12</v>
      </c>
      <c r="B25" s="121">
        <v>5.4464223307272075E-2</v>
      </c>
      <c r="C25" s="121">
        <v>6.0925160769353948E-2</v>
      </c>
      <c r="D25" s="121">
        <v>4.2641768444390715E-2</v>
      </c>
      <c r="E25" s="121">
        <v>3.3792770915197501E-4</v>
      </c>
      <c r="F25" s="121">
        <v>-1.0272505784976849E-2</v>
      </c>
      <c r="G25" s="121">
        <v>1.059939446545366E-2</v>
      </c>
      <c r="H25" s="121">
        <v>-8.3915216370653578E-3</v>
      </c>
      <c r="I25" s="121">
        <v>-8.1014020172292089E-2</v>
      </c>
      <c r="J25" s="121">
        <v>3.6038292313957498E-2</v>
      </c>
      <c r="K25" s="121">
        <v>5.3987247622409251E-2</v>
      </c>
      <c r="L25" s="121">
        <v>4.3249805066078784E-2</v>
      </c>
      <c r="M25" s="121">
        <v>3.7785172326759042E-2</v>
      </c>
      <c r="N25" s="121">
        <v>1.7301815384233477E-2</v>
      </c>
      <c r="O25" s="203"/>
      <c r="P25" s="203"/>
      <c r="Q25" s="203"/>
      <c r="R25" s="203"/>
      <c r="S25" s="153"/>
      <c r="T25" s="153"/>
      <c r="U25" s="153"/>
      <c r="V25" s="153"/>
      <c r="W25" s="153"/>
    </row>
    <row r="26" spans="1:23" ht="25.15" customHeight="1" x14ac:dyDescent="0.45">
      <c r="A26" s="114" t="s">
        <v>13</v>
      </c>
      <c r="B26" s="114">
        <v>126114.75027267441</v>
      </c>
      <c r="C26" s="114">
        <v>135395.42785248195</v>
      </c>
      <c r="D26" s="114">
        <v>145785.20874536372</v>
      </c>
      <c r="E26" s="114">
        <v>147498.68851285992</v>
      </c>
      <c r="F26" s="114">
        <v>149048.42110163407</v>
      </c>
      <c r="G26" s="114">
        <v>146519.95318013523</v>
      </c>
      <c r="H26" s="114">
        <v>149844.97826053909</v>
      </c>
      <c r="I26" s="114">
        <v>140567.38955304056</v>
      </c>
      <c r="J26" s="114">
        <v>138870.56933330151</v>
      </c>
      <c r="K26" s="114">
        <v>153312.75592883857</v>
      </c>
      <c r="L26" s="114">
        <v>163395.0806417058</v>
      </c>
      <c r="M26" s="114">
        <v>173799.88400897133</v>
      </c>
      <c r="N26" s="114">
        <v>171928.58001524504</v>
      </c>
      <c r="O26" s="203"/>
      <c r="P26" s="203"/>
      <c r="Q26" s="203"/>
      <c r="R26" s="203"/>
      <c r="S26" s="153"/>
      <c r="T26" s="153"/>
      <c r="U26" s="153"/>
      <c r="V26" s="153"/>
      <c r="W26" s="153"/>
    </row>
    <row r="27" spans="1:23" ht="25.15" customHeight="1" thickBot="1" x14ac:dyDescent="0.4">
      <c r="A27" s="122" t="s">
        <v>12</v>
      </c>
      <c r="B27" s="123">
        <v>4.1905890919369027E-2</v>
      </c>
      <c r="C27" s="123">
        <v>7.3589152416681403E-2</v>
      </c>
      <c r="D27" s="123">
        <v>7.6736571224560013E-2</v>
      </c>
      <c r="E27" s="123">
        <v>1.1753454155208898E-2</v>
      </c>
      <c r="F27" s="123">
        <v>1.0506755038971249E-2</v>
      </c>
      <c r="G27" s="123">
        <v>-1.6964070486695793E-2</v>
      </c>
      <c r="H27" s="123">
        <v>2.2693326118634394E-2</v>
      </c>
      <c r="I27" s="123">
        <v>-6.1914578754633798E-2</v>
      </c>
      <c r="J27" s="123">
        <v>-1.2071222387599279E-2</v>
      </c>
      <c r="K27" s="123">
        <v>0.10399746083617289</v>
      </c>
      <c r="L27" s="123">
        <v>6.5763117046483854E-2</v>
      </c>
      <c r="M27" s="123">
        <v>6.3678804321418259E-2</v>
      </c>
      <c r="N27" s="123">
        <v>-1.0767003697365496E-2</v>
      </c>
      <c r="O27" s="203"/>
      <c r="P27" s="203"/>
      <c r="Q27" s="203"/>
      <c r="R27" s="203"/>
      <c r="S27" s="153"/>
      <c r="T27" s="153"/>
      <c r="U27" s="153"/>
      <c r="V27" s="153"/>
      <c r="W27" s="153"/>
    </row>
    <row r="28" spans="1:23" ht="25.15" customHeight="1" thickTop="1" x14ac:dyDescent="0.45">
      <c r="A28" s="111" t="s">
        <v>258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203"/>
      <c r="P28" s="203"/>
      <c r="Q28" s="203"/>
      <c r="R28" s="203"/>
      <c r="S28" s="153"/>
      <c r="T28" s="153"/>
      <c r="U28" s="153"/>
      <c r="V28" s="153"/>
      <c r="W28" s="153"/>
    </row>
    <row r="29" spans="1:23" ht="25.15" customHeight="1" x14ac:dyDescent="0.45">
      <c r="A29" s="113" t="s">
        <v>5</v>
      </c>
      <c r="B29" s="113">
        <v>60108.949228308913</v>
      </c>
      <c r="C29" s="113">
        <v>62579.734562941769</v>
      </c>
      <c r="D29" s="113">
        <v>64023.164764924702</v>
      </c>
      <c r="E29" s="113">
        <v>62841.487737847558</v>
      </c>
      <c r="F29" s="113">
        <v>61031.218456424431</v>
      </c>
      <c r="G29" s="113">
        <v>60530.842278663411</v>
      </c>
      <c r="H29" s="113">
        <v>58917.289327579078</v>
      </c>
      <c r="I29" s="113">
        <v>53159.168523991633</v>
      </c>
      <c r="J29" s="113">
        <v>51730.125781192633</v>
      </c>
      <c r="K29" s="113">
        <v>51211.608807288008</v>
      </c>
      <c r="L29" s="113">
        <v>50181.80289445378</v>
      </c>
      <c r="M29" s="255"/>
      <c r="N29" s="255"/>
      <c r="O29" s="203"/>
      <c r="P29" s="203"/>
      <c r="Q29" s="203"/>
      <c r="R29" s="203"/>
      <c r="S29" s="153"/>
      <c r="T29" s="153"/>
      <c r="U29" s="153"/>
      <c r="V29" s="153"/>
      <c r="W29" s="153"/>
    </row>
    <row r="30" spans="1:23" ht="25.15" customHeight="1" x14ac:dyDescent="0.45">
      <c r="A30" s="121" t="s">
        <v>12</v>
      </c>
      <c r="B30" s="121">
        <v>3.4947795981317142E-2</v>
      </c>
      <c r="C30" s="121">
        <v>4.110511606596523E-2</v>
      </c>
      <c r="D30" s="121">
        <v>2.3065457405083034E-2</v>
      </c>
      <c r="E30" s="121">
        <v>-1.8457023038706888E-2</v>
      </c>
      <c r="F30" s="121">
        <v>-2.880691318090578E-2</v>
      </c>
      <c r="G30" s="121">
        <v>-8.1986922499062143E-3</v>
      </c>
      <c r="H30" s="121">
        <v>-2.6656707396472079E-2</v>
      </c>
      <c r="I30" s="121">
        <v>-9.7732276370903537E-2</v>
      </c>
      <c r="J30" s="121">
        <v>-2.6882338126753225E-2</v>
      </c>
      <c r="K30" s="121">
        <v>-1.0023501123848866E-2</v>
      </c>
      <c r="L30" s="121">
        <v>-2.0108837367508681E-2</v>
      </c>
      <c r="M30" s="256"/>
      <c r="N30" s="256"/>
      <c r="O30" s="203"/>
      <c r="P30" s="203"/>
      <c r="Q30" s="203"/>
      <c r="R30" s="203"/>
      <c r="S30" s="153"/>
      <c r="T30" s="153"/>
      <c r="U30" s="153"/>
      <c r="V30" s="153"/>
      <c r="W30" s="153"/>
    </row>
    <row r="31" spans="1:23" ht="25.15" customHeight="1" x14ac:dyDescent="0.45">
      <c r="A31" s="113" t="s">
        <v>13</v>
      </c>
      <c r="B31" s="113">
        <v>57427.054438065912</v>
      </c>
      <c r="C31" s="113">
        <v>60501.269431207184</v>
      </c>
      <c r="D31" s="113">
        <v>63920.807652230142</v>
      </c>
      <c r="E31" s="113">
        <v>63456.999654472456</v>
      </c>
      <c r="F31" s="113">
        <v>62922.895987471056</v>
      </c>
      <c r="G31" s="113">
        <v>60704.898437811731</v>
      </c>
      <c r="H31" s="113">
        <v>60938.950123361923</v>
      </c>
      <c r="I31" s="113">
        <v>56125.973968851467</v>
      </c>
      <c r="J31" s="113">
        <v>52080.971210039657</v>
      </c>
      <c r="K31" s="113">
        <v>54005.336641598769</v>
      </c>
      <c r="L31" s="113">
        <v>54061.350774336635</v>
      </c>
      <c r="M31" s="256"/>
      <c r="N31" s="256"/>
      <c r="O31" s="203"/>
      <c r="P31" s="203"/>
      <c r="Q31" s="203"/>
      <c r="R31" s="203"/>
      <c r="S31" s="153"/>
      <c r="T31" s="153"/>
      <c r="U31" s="153"/>
      <c r="V31" s="153"/>
      <c r="W31" s="153"/>
    </row>
    <row r="32" spans="1:23" ht="25.15" customHeight="1" thickBot="1" x14ac:dyDescent="0.4">
      <c r="A32" s="123" t="s">
        <v>12</v>
      </c>
      <c r="B32" s="123">
        <v>2.2621898014578923E-2</v>
      </c>
      <c r="C32" s="123">
        <v>5.3532520921071525E-2</v>
      </c>
      <c r="D32" s="123">
        <v>5.6520106985707752E-2</v>
      </c>
      <c r="E32" s="123">
        <v>-7.2559783706285241E-3</v>
      </c>
      <c r="F32" s="123">
        <v>-8.4167809683663997E-3</v>
      </c>
      <c r="G32" s="123">
        <v>-3.5249451171175616E-2</v>
      </c>
      <c r="H32" s="123">
        <v>3.8555650626772575E-3</v>
      </c>
      <c r="I32" s="123">
        <v>-7.8980293306125104E-2</v>
      </c>
      <c r="J32" s="123">
        <v>-7.2070067969897234E-2</v>
      </c>
      <c r="K32" s="123">
        <v>3.6949492047647414E-2</v>
      </c>
      <c r="L32" s="123">
        <v>1.0371962517259359E-3</v>
      </c>
      <c r="M32" s="258"/>
      <c r="N32" s="258"/>
      <c r="O32" s="203"/>
      <c r="P32" s="203"/>
      <c r="Q32" s="203"/>
      <c r="R32" s="203"/>
      <c r="S32" s="153"/>
      <c r="T32" s="153"/>
      <c r="U32" s="153"/>
      <c r="V32" s="153"/>
      <c r="W32" s="153"/>
    </row>
    <row r="33" spans="1:14" ht="15" thickTop="1" x14ac:dyDescent="0.35">
      <c r="A33" s="1"/>
      <c r="B33" s="1"/>
      <c r="C33" s="1"/>
    </row>
    <row r="34" spans="1:14" x14ac:dyDescent="0.35">
      <c r="A34" s="1"/>
      <c r="B34" s="1"/>
      <c r="C34" s="1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</row>
    <row r="35" spans="1:14" x14ac:dyDescent="0.35">
      <c r="A35" s="1"/>
      <c r="B35" s="1"/>
      <c r="C35" s="1"/>
      <c r="D35" s="212"/>
      <c r="E35" s="212"/>
      <c r="F35" s="212"/>
      <c r="G35" s="212"/>
      <c r="H35" s="203"/>
      <c r="I35" s="203"/>
      <c r="J35" s="203"/>
      <c r="K35" s="203"/>
      <c r="L35" s="203"/>
      <c r="M35" s="203"/>
      <c r="N35" s="203"/>
    </row>
    <row r="36" spans="1:14" x14ac:dyDescent="0.35"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</row>
    <row r="37" spans="1:14" x14ac:dyDescent="0.35">
      <c r="B37" s="14"/>
      <c r="C37" s="1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</row>
    <row r="38" spans="1:14" x14ac:dyDescent="0.35">
      <c r="A38" s="125"/>
      <c r="B38" s="32"/>
      <c r="D38" s="14"/>
      <c r="E38" s="203"/>
      <c r="F38" s="203"/>
      <c r="G38" s="203"/>
      <c r="H38" s="203"/>
      <c r="I38" s="203"/>
      <c r="J38" s="203"/>
      <c r="K38" s="203"/>
      <c r="L38" s="203"/>
    </row>
    <row r="39" spans="1:14" x14ac:dyDescent="0.35">
      <c r="A39" s="125"/>
      <c r="D39" s="89"/>
      <c r="E39" s="89"/>
      <c r="F39" s="89"/>
    </row>
    <row r="40" spans="1:14" x14ac:dyDescent="0.35">
      <c r="A40" s="125"/>
      <c r="D40" s="89"/>
      <c r="E40" s="89"/>
      <c r="F40" s="89"/>
    </row>
    <row r="41" spans="1:14" x14ac:dyDescent="0.35">
      <c r="A41" s="125"/>
      <c r="D41" s="14"/>
      <c r="E41" s="14"/>
      <c r="F41" s="14"/>
    </row>
    <row r="42" spans="1:14" x14ac:dyDescent="0.35">
      <c r="A42" s="125"/>
      <c r="D42" s="89"/>
      <c r="E42" s="89"/>
      <c r="F42" s="89"/>
    </row>
    <row r="43" spans="1:14" x14ac:dyDescent="0.35">
      <c r="A43" s="125"/>
      <c r="D43" s="89"/>
      <c r="E43" s="89"/>
      <c r="F43" s="89"/>
    </row>
    <row r="44" spans="1:14" x14ac:dyDescent="0.35">
      <c r="D44" s="89"/>
      <c r="E44" s="89"/>
      <c r="F44" s="89"/>
    </row>
    <row r="45" spans="1:14" x14ac:dyDescent="0.35">
      <c r="A45" s="33"/>
    </row>
    <row r="46" spans="1:14" x14ac:dyDescent="0.35">
      <c r="D46" s="14"/>
      <c r="E46" s="14"/>
      <c r="F46" s="14"/>
    </row>
    <row r="47" spans="1:14" x14ac:dyDescent="0.35">
      <c r="D47" s="89"/>
      <c r="E47" s="89"/>
      <c r="F47" s="89"/>
    </row>
    <row r="49" spans="4:6" x14ac:dyDescent="0.35">
      <c r="D49" s="89"/>
      <c r="E49" s="89"/>
      <c r="F49" s="89"/>
    </row>
    <row r="50" spans="4:6" x14ac:dyDescent="0.35">
      <c r="D50" s="89"/>
      <c r="E50" s="89"/>
      <c r="F50" s="89"/>
    </row>
    <row r="53" spans="4:6" x14ac:dyDescent="0.35">
      <c r="D53" s="89"/>
      <c r="E53" s="89"/>
      <c r="F53" s="89"/>
    </row>
    <row r="54" spans="4:6" x14ac:dyDescent="0.35">
      <c r="D54" s="89"/>
      <c r="E54" s="89"/>
      <c r="F54" s="89"/>
    </row>
    <row r="57" spans="4:6" x14ac:dyDescent="0.35">
      <c r="D57" s="89"/>
      <c r="E57" s="89"/>
      <c r="F57" s="89"/>
    </row>
    <row r="58" spans="4:6" x14ac:dyDescent="0.35">
      <c r="D58" s="89"/>
      <c r="E58" s="89"/>
      <c r="F58" s="89"/>
    </row>
    <row r="61" spans="4:6" x14ac:dyDescent="0.35">
      <c r="D61" s="124"/>
      <c r="E61" s="124"/>
      <c r="F61" s="124"/>
    </row>
    <row r="63" spans="4:6" x14ac:dyDescent="0.35">
      <c r="D63" s="14"/>
      <c r="E63" s="14"/>
      <c r="F63" s="14"/>
    </row>
    <row r="69" spans="2:6" x14ac:dyDescent="0.35">
      <c r="D69" s="14"/>
      <c r="E69" s="14"/>
      <c r="F69" s="14"/>
    </row>
    <row r="70" spans="2:6" x14ac:dyDescent="0.35">
      <c r="D70" s="14"/>
      <c r="E70" s="14"/>
      <c r="F70" s="14"/>
    </row>
    <row r="76" spans="2:6" x14ac:dyDescent="0.35">
      <c r="B76" s="14"/>
      <c r="D76" s="126"/>
      <c r="E76" s="126"/>
      <c r="F76" s="126"/>
    </row>
    <row r="77" spans="2:6" x14ac:dyDescent="0.35">
      <c r="B77" s="14"/>
      <c r="D77" s="14"/>
      <c r="E77" s="14"/>
      <c r="F77" s="14"/>
    </row>
    <row r="78" spans="2:6" x14ac:dyDescent="0.35">
      <c r="D78" s="14"/>
      <c r="E78" s="14"/>
      <c r="F78" s="14"/>
    </row>
    <row r="79" spans="2:6" x14ac:dyDescent="0.35">
      <c r="D79" s="14"/>
      <c r="E79" s="14"/>
      <c r="F79" s="14"/>
    </row>
    <row r="81" spans="2:2" x14ac:dyDescent="0.35">
      <c r="B81" s="14"/>
    </row>
    <row r="82" spans="2:2" x14ac:dyDescent="0.35">
      <c r="B82" s="14"/>
    </row>
    <row r="83" spans="2:2" x14ac:dyDescent="0.35">
      <c r="B83" s="14"/>
    </row>
    <row r="84" spans="2:2" x14ac:dyDescent="0.35">
      <c r="B84" s="14"/>
    </row>
    <row r="85" spans="2:2" x14ac:dyDescent="0.35">
      <c r="B85" s="14"/>
    </row>
  </sheetData>
  <phoneticPr fontId="26" type="noConversion"/>
  <hyperlinks>
    <hyperlink ref="E1" location="'Table of Content'!A1" display="Back to Table of Content" xr:uid="{00000000-0004-0000-0200-000000000000}"/>
  </hyperlinks>
  <pageMargins left="0.7" right="0.7" top="0.75" bottom="0.75" header="0.3" footer="0.3"/>
  <pageSetup orientation="portrait" verticalDpi="0" r:id="rId1"/>
  <ignoredErrors>
    <ignoredError sqref="B4:J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57"/>
  <sheetViews>
    <sheetView showGridLines="0" zoomScale="70" zoomScaleNormal="70" workbookViewId="0">
      <pane xSplit="1" ySplit="1" topLeftCell="D32" activePane="bottomRight" state="frozen"/>
      <selection pane="topRight" activeCell="B1" sqref="B1"/>
      <selection pane="bottomLeft" activeCell="A2" sqref="A2"/>
      <selection pane="bottomRight" activeCell="P38" sqref="P38"/>
    </sheetView>
  </sheetViews>
  <sheetFormatPr defaultRowHeight="14.5" x14ac:dyDescent="0.35"/>
  <cols>
    <col min="1" max="1" width="54.81640625" customWidth="1"/>
    <col min="2" max="3" width="10.7265625" hidden="1" customWidth="1"/>
    <col min="4" max="14" width="10.7265625" customWidth="1"/>
    <col min="15" max="16" width="11.1796875" bestFit="1" customWidth="1"/>
    <col min="21" max="21" width="9.54296875" bestFit="1" customWidth="1"/>
  </cols>
  <sheetData>
    <row r="1" spans="1:22" ht="43.5" x14ac:dyDescent="0.35">
      <c r="E1" s="207" t="s">
        <v>295</v>
      </c>
    </row>
    <row r="2" spans="1:22" ht="18.5" x14ac:dyDescent="0.45">
      <c r="A2" s="25" t="s">
        <v>234</v>
      </c>
      <c r="B2" s="25"/>
      <c r="C2" s="25"/>
      <c r="D2" s="25"/>
      <c r="E2" s="25"/>
      <c r="F2" s="25"/>
      <c r="G2" s="25"/>
    </row>
    <row r="3" spans="1:22" ht="19" thickBot="1" x14ac:dyDescent="0.5">
      <c r="A3" s="25"/>
      <c r="B3" s="25"/>
      <c r="C3" s="25"/>
      <c r="D3" s="25"/>
      <c r="E3" s="25"/>
      <c r="F3" s="25"/>
      <c r="G3" s="25"/>
    </row>
    <row r="4" spans="1:22" ht="25.15" customHeight="1" thickTop="1" thickBot="1" x14ac:dyDescent="0.4">
      <c r="A4" s="22"/>
      <c r="B4" s="23" t="s">
        <v>83</v>
      </c>
      <c r="C4" s="23" t="s">
        <v>143</v>
      </c>
      <c r="D4" s="23" t="s">
        <v>144</v>
      </c>
      <c r="E4" s="23" t="s">
        <v>145</v>
      </c>
      <c r="F4" s="23" t="s">
        <v>146</v>
      </c>
      <c r="G4" s="23" t="s">
        <v>241</v>
      </c>
      <c r="H4" s="23" t="s">
        <v>261</v>
      </c>
      <c r="I4" s="23" t="s">
        <v>292</v>
      </c>
      <c r="J4" s="23" t="s">
        <v>293</v>
      </c>
      <c r="K4" s="23" t="s">
        <v>300</v>
      </c>
      <c r="L4" s="23" t="s">
        <v>364</v>
      </c>
      <c r="M4" s="23" t="s">
        <v>366</v>
      </c>
      <c r="N4" s="23" t="s">
        <v>367</v>
      </c>
    </row>
    <row r="5" spans="1:22" ht="25.15" customHeight="1" thickTop="1" x14ac:dyDescent="0.45">
      <c r="A5" s="24" t="s">
        <v>88</v>
      </c>
      <c r="B5" s="25"/>
      <c r="C5" s="25"/>
      <c r="D5" s="25"/>
      <c r="E5" s="28"/>
      <c r="F5" s="28"/>
    </row>
    <row r="6" spans="1:22" ht="25.15" customHeight="1" x14ac:dyDescent="0.45">
      <c r="A6" s="26" t="s">
        <v>11</v>
      </c>
      <c r="B6" s="26">
        <v>132117.18937301636</v>
      </c>
      <c r="C6" s="26">
        <v>152639.3292388916</v>
      </c>
      <c r="D6" s="26">
        <v>163729.48533630371</v>
      </c>
      <c r="E6" s="26">
        <v>170265.16841125488</v>
      </c>
      <c r="F6" s="26">
        <v>187591.76570129395</v>
      </c>
      <c r="G6" s="26">
        <v>193015.96562957764</v>
      </c>
      <c r="H6" s="26">
        <v>195698.13488769531</v>
      </c>
      <c r="I6" s="26">
        <v>195902.67378997803</v>
      </c>
      <c r="J6" s="26">
        <v>194061.15087127686</v>
      </c>
      <c r="K6" s="26">
        <v>213092.47813177109</v>
      </c>
      <c r="L6" s="26">
        <v>246536.75404214859</v>
      </c>
      <c r="M6" s="26">
        <v>273249.09002304077</v>
      </c>
      <c r="N6" s="26">
        <v>279628.72142219543</v>
      </c>
      <c r="O6" s="203"/>
      <c r="P6" s="203"/>
      <c r="Q6" s="203"/>
      <c r="R6" s="203"/>
      <c r="S6" s="203"/>
      <c r="T6" s="203"/>
      <c r="U6" s="203"/>
      <c r="V6" s="203"/>
    </row>
    <row r="7" spans="1:22" ht="25.15" customHeight="1" x14ac:dyDescent="0.45">
      <c r="A7" s="27" t="s">
        <v>1</v>
      </c>
      <c r="B7" s="27">
        <v>13035.78125</v>
      </c>
      <c r="C7" s="27">
        <v>14872.4033203125</v>
      </c>
      <c r="D7" s="27">
        <v>16024.3779296875</v>
      </c>
      <c r="E7" s="27">
        <v>17522.212890625</v>
      </c>
      <c r="F7" s="27">
        <v>18051.822265625</v>
      </c>
      <c r="G7" s="27">
        <v>19168.337890625</v>
      </c>
      <c r="H7" s="27">
        <v>20227.431640625</v>
      </c>
      <c r="I7" s="27">
        <v>21014.560546875</v>
      </c>
      <c r="J7" s="27">
        <v>21453.123046875</v>
      </c>
      <c r="K7" s="27">
        <v>24017.525390625</v>
      </c>
      <c r="L7" s="27">
        <v>27693.544921875</v>
      </c>
      <c r="M7" s="27">
        <v>30788.048828125</v>
      </c>
      <c r="N7" s="27">
        <v>32627.443359375</v>
      </c>
      <c r="O7" s="203"/>
      <c r="P7" s="203"/>
      <c r="Q7" s="203"/>
      <c r="R7" s="203"/>
      <c r="S7" s="203"/>
      <c r="T7" s="203"/>
      <c r="U7" s="203"/>
      <c r="V7" s="203"/>
    </row>
    <row r="8" spans="1:22" ht="25.15" customHeight="1" x14ac:dyDescent="0.45">
      <c r="A8" s="26" t="s">
        <v>14</v>
      </c>
      <c r="B8" s="26">
        <v>119081.40812301636</v>
      </c>
      <c r="C8" s="26">
        <v>137766.9259185791</v>
      </c>
      <c r="D8" s="26">
        <v>147705.10740661621</v>
      </c>
      <c r="E8" s="26">
        <v>152742.95552062988</v>
      </c>
      <c r="F8" s="26">
        <v>169539.94343566895</v>
      </c>
      <c r="G8" s="26">
        <v>173847.62773895264</v>
      </c>
      <c r="H8" s="26">
        <v>175470.70324707031</v>
      </c>
      <c r="I8" s="26">
        <v>174888.11324310303</v>
      </c>
      <c r="J8" s="26">
        <v>172608.02782440186</v>
      </c>
      <c r="K8" s="26">
        <v>189074.95274114609</v>
      </c>
      <c r="L8" s="26">
        <v>218843.20912027359</v>
      </c>
      <c r="M8" s="26">
        <v>242461.04119491577</v>
      </c>
      <c r="N8" s="26">
        <v>247001.27806282043</v>
      </c>
      <c r="O8" s="203"/>
      <c r="P8" s="203"/>
      <c r="Q8" s="203"/>
      <c r="R8" s="203"/>
      <c r="S8" s="203"/>
      <c r="T8" s="203"/>
      <c r="U8" s="203"/>
      <c r="V8" s="203"/>
    </row>
    <row r="9" spans="1:22" ht="25.15" customHeight="1" x14ac:dyDescent="0.45">
      <c r="A9" s="27" t="s">
        <v>15</v>
      </c>
      <c r="B9" s="27">
        <v>89987.308513641357</v>
      </c>
      <c r="C9" s="27">
        <v>104695.9220123291</v>
      </c>
      <c r="D9" s="27">
        <v>115503.92185974121</v>
      </c>
      <c r="E9" s="27">
        <v>119495.36567687988</v>
      </c>
      <c r="F9" s="27">
        <v>133726.94343566895</v>
      </c>
      <c r="G9" s="27">
        <v>135601.51836395264</v>
      </c>
      <c r="H9" s="27">
        <v>139000.65637207031</v>
      </c>
      <c r="I9" s="27">
        <v>142173.83589935303</v>
      </c>
      <c r="J9" s="27">
        <v>135457.94579315186</v>
      </c>
      <c r="K9" s="27">
        <v>151288.65586614609</v>
      </c>
      <c r="L9" s="27">
        <v>174546.75990152359</v>
      </c>
      <c r="M9" s="27">
        <v>189006.57635116577</v>
      </c>
      <c r="N9" s="27">
        <v>197535.57103157043</v>
      </c>
      <c r="O9" s="203"/>
      <c r="P9" s="203"/>
      <c r="Q9" s="203"/>
      <c r="R9" s="203"/>
      <c r="S9" s="203"/>
      <c r="T9" s="203"/>
      <c r="U9" s="203"/>
      <c r="V9" s="203"/>
    </row>
    <row r="10" spans="1:22" ht="25.15" customHeight="1" x14ac:dyDescent="0.45">
      <c r="A10" s="27" t="s">
        <v>16</v>
      </c>
      <c r="B10" s="27">
        <v>29094.099609375</v>
      </c>
      <c r="C10" s="27">
        <v>33071.00390625</v>
      </c>
      <c r="D10" s="27">
        <v>32201.185546875</v>
      </c>
      <c r="E10" s="27">
        <v>33247.58984375</v>
      </c>
      <c r="F10" s="27">
        <v>35813</v>
      </c>
      <c r="G10" s="27">
        <v>38246.109375</v>
      </c>
      <c r="H10" s="27">
        <v>36470.046875</v>
      </c>
      <c r="I10" s="27">
        <v>32714.27734375</v>
      </c>
      <c r="J10" s="27">
        <v>37150.08203125</v>
      </c>
      <c r="K10" s="27">
        <v>37786.296875</v>
      </c>
      <c r="L10" s="27">
        <v>44296.44921875</v>
      </c>
      <c r="M10" s="27">
        <v>53454.46484375</v>
      </c>
      <c r="N10" s="27">
        <v>49465.70703125</v>
      </c>
      <c r="O10" s="203"/>
      <c r="P10" s="203"/>
      <c r="Q10" s="203"/>
      <c r="R10" s="203"/>
      <c r="S10" s="203"/>
      <c r="T10" s="203"/>
      <c r="U10" s="203"/>
      <c r="V10" s="203"/>
    </row>
    <row r="11" spans="1:22" ht="25.15" customHeight="1" x14ac:dyDescent="0.45">
      <c r="A11" s="27" t="s">
        <v>17</v>
      </c>
      <c r="B11" s="27">
        <v>109585.4765625</v>
      </c>
      <c r="C11" s="27">
        <v>121715.4140625</v>
      </c>
      <c r="D11" s="27">
        <v>140091.34765625</v>
      </c>
      <c r="E11" s="27">
        <v>160731.14453125</v>
      </c>
      <c r="F11" s="27">
        <v>165069.62890625</v>
      </c>
      <c r="G11" s="27">
        <v>172071.8046875</v>
      </c>
      <c r="H11" s="27">
        <v>171733.30078125</v>
      </c>
      <c r="I11" s="27">
        <v>166646.16015625</v>
      </c>
      <c r="J11" s="27">
        <v>187175.953125</v>
      </c>
      <c r="K11" s="27">
        <v>202235.984375</v>
      </c>
      <c r="L11" s="27">
        <v>219767.2578125</v>
      </c>
      <c r="M11" s="27">
        <v>249668.69921875</v>
      </c>
      <c r="N11" s="27">
        <v>271256.11328125</v>
      </c>
      <c r="O11" s="203"/>
      <c r="P11" s="203"/>
      <c r="Q11" s="203"/>
      <c r="R11" s="203"/>
      <c r="S11" s="203"/>
      <c r="T11" s="203"/>
      <c r="U11" s="203"/>
      <c r="V11" s="203"/>
    </row>
    <row r="12" spans="1:22" ht="25.15" customHeight="1" x14ac:dyDescent="0.45">
      <c r="A12" s="27" t="s">
        <v>18</v>
      </c>
      <c r="B12" s="27">
        <v>76777.4140625</v>
      </c>
      <c r="C12" s="27">
        <v>84329.59375</v>
      </c>
      <c r="D12" s="27">
        <v>100332.5390625</v>
      </c>
      <c r="E12" s="27">
        <v>118170.0234375</v>
      </c>
      <c r="F12" s="27">
        <v>121140.9921875</v>
      </c>
      <c r="G12" s="27">
        <v>126139.578125</v>
      </c>
      <c r="H12" s="27">
        <v>125426.2734375</v>
      </c>
      <c r="I12" s="27">
        <v>120513.5546875</v>
      </c>
      <c r="J12" s="27">
        <v>141255.890625</v>
      </c>
      <c r="K12" s="27">
        <v>154937.3125</v>
      </c>
      <c r="L12" s="27">
        <v>169385.359375</v>
      </c>
      <c r="M12" s="27">
        <v>194024.484375</v>
      </c>
      <c r="N12" s="27">
        <v>211150.1875</v>
      </c>
      <c r="O12" s="203"/>
      <c r="P12" s="203"/>
      <c r="Q12" s="203"/>
      <c r="R12" s="203"/>
      <c r="S12" s="203"/>
      <c r="T12" s="203"/>
      <c r="U12" s="203"/>
      <c r="V12" s="203"/>
    </row>
    <row r="13" spans="1:22" ht="25.15" customHeight="1" x14ac:dyDescent="0.45">
      <c r="A13" s="27" t="s">
        <v>16</v>
      </c>
      <c r="B13" s="27">
        <v>32808.0625</v>
      </c>
      <c r="C13" s="27">
        <v>37385.8203125</v>
      </c>
      <c r="D13" s="27">
        <v>39758.80859375</v>
      </c>
      <c r="E13" s="27">
        <v>42561.12109375</v>
      </c>
      <c r="F13" s="27">
        <v>43928.63671875</v>
      </c>
      <c r="G13" s="27">
        <v>45932.2265625</v>
      </c>
      <c r="H13" s="27">
        <v>46307.02734375</v>
      </c>
      <c r="I13" s="27">
        <v>46132.60546875</v>
      </c>
      <c r="J13" s="27">
        <v>45920.0625</v>
      </c>
      <c r="K13" s="27">
        <v>47298.671875</v>
      </c>
      <c r="L13" s="27">
        <v>50381.8984375</v>
      </c>
      <c r="M13" s="27">
        <v>55644.21484375</v>
      </c>
      <c r="N13" s="27">
        <v>60105.92578125</v>
      </c>
      <c r="O13" s="203"/>
      <c r="P13" s="203"/>
      <c r="Q13" s="203"/>
      <c r="R13" s="203"/>
      <c r="S13" s="203"/>
      <c r="T13" s="203"/>
      <c r="U13" s="203"/>
      <c r="V13" s="203"/>
    </row>
    <row r="14" spans="1:22" ht="25.15" customHeight="1" x14ac:dyDescent="0.45">
      <c r="A14" s="27" t="s">
        <v>19</v>
      </c>
      <c r="B14" s="27">
        <v>9495.9315605163574</v>
      </c>
      <c r="C14" s="27">
        <v>16051.511856079102</v>
      </c>
      <c r="D14" s="27">
        <v>7613.7597503662109</v>
      </c>
      <c r="E14" s="127">
        <v>-7988.1890106201172</v>
      </c>
      <c r="F14" s="27">
        <v>4470.3145294189453</v>
      </c>
      <c r="G14" s="27">
        <v>1775.8230514526367</v>
      </c>
      <c r="H14" s="27">
        <v>3737.4024658203125</v>
      </c>
      <c r="I14" s="27">
        <v>8241.9530868530273</v>
      </c>
      <c r="J14" s="27">
        <v>-14567.925300598145</v>
      </c>
      <c r="K14" s="27">
        <v>-13161.031633853912</v>
      </c>
      <c r="L14" s="27">
        <v>-924.04869222640991</v>
      </c>
      <c r="M14" s="27">
        <v>-7207.6580238342285</v>
      </c>
      <c r="N14" s="27">
        <v>-24254.835218429565</v>
      </c>
      <c r="O14" s="203"/>
      <c r="P14" s="203"/>
      <c r="Q14" s="203"/>
      <c r="R14" s="203"/>
      <c r="S14" s="203"/>
      <c r="T14" s="203"/>
      <c r="U14" s="203"/>
      <c r="V14" s="203"/>
    </row>
    <row r="15" spans="1:22" ht="25.15" customHeight="1" x14ac:dyDescent="0.45">
      <c r="A15" s="27" t="s">
        <v>15</v>
      </c>
      <c r="B15" s="27">
        <v>13209.894451141357</v>
      </c>
      <c r="C15" s="27">
        <v>20366.328262329102</v>
      </c>
      <c r="D15" s="27">
        <v>15171.382797241211</v>
      </c>
      <c r="E15" s="27">
        <v>1325.3422393798828</v>
      </c>
      <c r="F15" s="27">
        <v>12585.951248168945</v>
      </c>
      <c r="G15" s="27">
        <v>9461.9402389526367</v>
      </c>
      <c r="H15" s="27">
        <v>13574.382934570313</v>
      </c>
      <c r="I15" s="27">
        <v>21660.281211853027</v>
      </c>
      <c r="J15" s="27">
        <v>-5797.9448318481445</v>
      </c>
      <c r="K15" s="27">
        <v>-3648.6566338539124</v>
      </c>
      <c r="L15" s="27">
        <v>5161.4005265235901</v>
      </c>
      <c r="M15" s="27">
        <v>-5017.9080238342285</v>
      </c>
      <c r="N15" s="27">
        <v>-13614.616468429565</v>
      </c>
      <c r="O15" s="203"/>
      <c r="P15" s="203"/>
      <c r="Q15" s="203"/>
      <c r="R15" s="203"/>
      <c r="S15" s="203"/>
      <c r="T15" s="203"/>
      <c r="U15" s="203"/>
      <c r="V15" s="203"/>
    </row>
    <row r="16" spans="1:22" ht="25.15" customHeight="1" x14ac:dyDescent="0.45">
      <c r="A16" s="27" t="s">
        <v>16</v>
      </c>
      <c r="B16" s="27">
        <v>-3713.962890625</v>
      </c>
      <c r="C16" s="27">
        <v>-4314.81640625</v>
      </c>
      <c r="D16" s="27">
        <v>-7557.623046875</v>
      </c>
      <c r="E16" s="27">
        <v>-9313.53125</v>
      </c>
      <c r="F16" s="27">
        <v>-8115.63671875</v>
      </c>
      <c r="G16" s="27">
        <v>-7686.1171875</v>
      </c>
      <c r="H16" s="27">
        <v>-9836.98046875</v>
      </c>
      <c r="I16" s="27">
        <v>-13418.328125</v>
      </c>
      <c r="J16" s="27">
        <v>-8769.98046875</v>
      </c>
      <c r="K16" s="27">
        <v>-9512.375</v>
      </c>
      <c r="L16" s="27">
        <v>-6085.44921875</v>
      </c>
      <c r="M16" s="27">
        <v>-2189.75</v>
      </c>
      <c r="N16" s="27">
        <v>-10640.21875</v>
      </c>
      <c r="O16" s="203"/>
      <c r="P16" s="203"/>
      <c r="Q16" s="203"/>
      <c r="R16" s="203"/>
      <c r="S16" s="203"/>
      <c r="T16" s="203"/>
      <c r="U16" s="203"/>
      <c r="V16" s="203"/>
    </row>
    <row r="17" spans="1:22" ht="25.15" customHeight="1" x14ac:dyDescent="0.45">
      <c r="A17" s="24" t="s">
        <v>20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03"/>
      <c r="P17" s="203"/>
      <c r="Q17" s="203"/>
      <c r="R17" s="203"/>
      <c r="S17" s="203"/>
      <c r="T17" s="203"/>
      <c r="U17" s="203"/>
      <c r="V17" s="203"/>
    </row>
    <row r="18" spans="1:22" ht="25.15" customHeight="1" x14ac:dyDescent="0.45">
      <c r="A18" s="27" t="s">
        <v>19</v>
      </c>
      <c r="B18" s="27">
        <v>9495.9315605163574</v>
      </c>
      <c r="C18" s="27">
        <v>16051.511856079102</v>
      </c>
      <c r="D18" s="27">
        <v>7613.7597503662109</v>
      </c>
      <c r="E18" s="27">
        <v>-7988.1890106201172</v>
      </c>
      <c r="F18" s="27">
        <v>4470.3145294189453</v>
      </c>
      <c r="G18" s="27">
        <v>1775.8230514526367</v>
      </c>
      <c r="H18" s="27">
        <v>3737.4024658203125</v>
      </c>
      <c r="I18" s="27">
        <v>8241.9530868530273</v>
      </c>
      <c r="J18" s="27">
        <v>-14567.925300598145</v>
      </c>
      <c r="K18" s="27">
        <v>-13161.031633853912</v>
      </c>
      <c r="L18" s="27">
        <v>-924.04869222640991</v>
      </c>
      <c r="M18" s="27">
        <v>-7207.6580238342285</v>
      </c>
      <c r="N18" s="27">
        <v>-24254.835218429565</v>
      </c>
      <c r="O18" s="203"/>
      <c r="P18" s="203"/>
      <c r="Q18" s="203"/>
      <c r="R18" s="203"/>
      <c r="S18" s="203"/>
      <c r="T18" s="203"/>
      <c r="U18" s="203"/>
      <c r="V18" s="203"/>
    </row>
    <row r="19" spans="1:22" ht="25.15" customHeight="1" x14ac:dyDescent="0.45">
      <c r="A19" s="27" t="s">
        <v>21</v>
      </c>
      <c r="B19" s="27">
        <v>3185.41552734375</v>
      </c>
      <c r="C19" s="27">
        <v>1747.729736328125</v>
      </c>
      <c r="D19" s="27">
        <v>1771.9224853515625</v>
      </c>
      <c r="E19" s="27">
        <v>2104.010009765625</v>
      </c>
      <c r="F19" s="27">
        <v>2481.767578125</v>
      </c>
      <c r="G19" s="27">
        <v>1908.3172607421875</v>
      </c>
      <c r="H19" s="27">
        <v>1663.9957275390625</v>
      </c>
      <c r="I19" s="27">
        <v>1677.4501953125</v>
      </c>
      <c r="J19" s="27">
        <v>2074.990478515625</v>
      </c>
      <c r="K19" s="27">
        <v>2369.46923828125</v>
      </c>
      <c r="L19" s="27">
        <v>2681.981689453125</v>
      </c>
      <c r="M19" s="27">
        <v>3274.4765625</v>
      </c>
      <c r="N19" s="27">
        <v>3098.44775390625</v>
      </c>
      <c r="O19" s="203"/>
      <c r="P19" s="203"/>
      <c r="Q19" s="203"/>
      <c r="R19" s="203"/>
      <c r="S19" s="203"/>
      <c r="T19" s="203"/>
      <c r="U19" s="203"/>
      <c r="V19" s="203"/>
    </row>
    <row r="20" spans="1:22" ht="25.15" customHeight="1" x14ac:dyDescent="0.45">
      <c r="A20" s="27" t="s">
        <v>22</v>
      </c>
      <c r="B20" s="27">
        <v>-290.3184814453125</v>
      </c>
      <c r="C20" s="27">
        <v>-200.59608459472656</v>
      </c>
      <c r="D20" s="27">
        <v>-399.4388427734375</v>
      </c>
      <c r="E20" s="27">
        <v>-162.42385864257813</v>
      </c>
      <c r="F20" s="27">
        <v>-59.903350830078125</v>
      </c>
      <c r="G20" s="27">
        <v>-181.53053283691406</v>
      </c>
      <c r="H20" s="27">
        <v>-173.90925598144531</v>
      </c>
      <c r="I20" s="27">
        <v>-22.70179557800293</v>
      </c>
      <c r="J20" s="27">
        <v>-44.942043304443359</v>
      </c>
      <c r="K20" s="27">
        <v>-60.756156921386719</v>
      </c>
      <c r="L20" s="27">
        <v>-263.69381713867188</v>
      </c>
      <c r="M20" s="27">
        <v>-444.2000732421875</v>
      </c>
      <c r="N20" s="27">
        <v>-756.7757568359375</v>
      </c>
      <c r="O20" s="203"/>
      <c r="P20" s="203"/>
      <c r="Q20" s="203"/>
      <c r="R20" s="203"/>
      <c r="S20" s="203"/>
      <c r="T20" s="203"/>
      <c r="U20" s="203"/>
      <c r="V20" s="203"/>
    </row>
    <row r="21" spans="1:22" ht="25.15" customHeight="1" x14ac:dyDescent="0.45">
      <c r="A21" s="26" t="s">
        <v>23</v>
      </c>
      <c r="B21" s="26">
        <v>12391.028606414795</v>
      </c>
      <c r="C21" s="26">
        <v>17598.6455078125</v>
      </c>
      <c r="D21" s="26">
        <v>8986.2433929443359</v>
      </c>
      <c r="E21" s="184">
        <v>-6046.6028594970703</v>
      </c>
      <c r="F21" s="184">
        <v>6892.1787567138672</v>
      </c>
      <c r="G21" s="26">
        <v>3502.6097793579102</v>
      </c>
      <c r="H21" s="26">
        <v>5227.4889373779297</v>
      </c>
      <c r="I21" s="26">
        <v>9896.7014865875244</v>
      </c>
      <c r="J21" s="26">
        <v>-12537.876865386963</v>
      </c>
      <c r="K21" s="26">
        <v>-10852.318552494049</v>
      </c>
      <c r="L21" s="26">
        <v>1494.2391800880432</v>
      </c>
      <c r="M21" s="26">
        <v>-4377.381534576416</v>
      </c>
      <c r="N21" s="26">
        <v>-21913.163221359253</v>
      </c>
      <c r="O21" s="203"/>
      <c r="P21" s="203"/>
      <c r="Q21" s="203"/>
      <c r="R21" s="203"/>
      <c r="S21" s="203"/>
      <c r="T21" s="203"/>
      <c r="U21" s="203"/>
      <c r="V21" s="203"/>
    </row>
    <row r="22" spans="1:22" ht="25.15" customHeight="1" x14ac:dyDescent="0.45">
      <c r="A22" s="26" t="s">
        <v>110</v>
      </c>
      <c r="B22" s="26"/>
      <c r="C22" s="26"/>
      <c r="D22" s="26"/>
      <c r="E22" s="185"/>
      <c r="F22" s="185"/>
      <c r="G22" s="14"/>
      <c r="H22" s="14"/>
      <c r="I22" s="14"/>
      <c r="J22" s="14"/>
      <c r="K22" s="14"/>
      <c r="L22" s="14"/>
      <c r="M22" s="14"/>
      <c r="N22" s="14"/>
      <c r="O22" s="203"/>
      <c r="P22" s="203"/>
      <c r="Q22" s="203"/>
      <c r="R22" s="203"/>
      <c r="S22" s="203"/>
      <c r="T22" s="203"/>
      <c r="U22" s="203"/>
      <c r="V22" s="203"/>
    </row>
    <row r="23" spans="1:22" ht="25.15" customHeight="1" x14ac:dyDescent="0.45">
      <c r="A23" s="26" t="s">
        <v>24</v>
      </c>
      <c r="B23" s="27">
        <v>36520.62890625</v>
      </c>
      <c r="C23" s="27">
        <v>47379.25</v>
      </c>
      <c r="D23" s="27">
        <v>45247.87109375</v>
      </c>
      <c r="E23" s="186">
        <v>34420.82421875</v>
      </c>
      <c r="F23" s="186">
        <v>30764.1640625</v>
      </c>
      <c r="G23" s="127">
        <v>30543.61328125</v>
      </c>
      <c r="H23" s="127">
        <v>28542.306640625</v>
      </c>
      <c r="I23" s="127">
        <v>23810.990234375</v>
      </c>
      <c r="J23" s="127">
        <v>29374.78125</v>
      </c>
      <c r="K23" s="127">
        <v>34354.8671875</v>
      </c>
      <c r="L23" s="127">
        <v>60534.40234375</v>
      </c>
      <c r="M23" s="127">
        <v>60099.484375</v>
      </c>
      <c r="N23" s="127">
        <v>58047.97265625</v>
      </c>
      <c r="O23" s="203"/>
      <c r="P23" s="203"/>
      <c r="Q23" s="203"/>
      <c r="R23" s="203"/>
      <c r="S23" s="203"/>
      <c r="T23" s="203"/>
      <c r="U23" s="203"/>
      <c r="V23" s="203"/>
    </row>
    <row r="24" spans="1:22" ht="25.15" customHeight="1" x14ac:dyDescent="0.45">
      <c r="A24" s="27" t="s">
        <v>15</v>
      </c>
      <c r="B24" s="27">
        <v>31801.96142578125</v>
      </c>
      <c r="C24" s="27">
        <v>41038.0986328125</v>
      </c>
      <c r="D24" s="27">
        <v>38371.88330078125</v>
      </c>
      <c r="E24" s="187">
        <v>29120.15869140625</v>
      </c>
      <c r="F24" s="187">
        <v>26153.54541015625</v>
      </c>
      <c r="G24" s="27">
        <v>25987.818359375</v>
      </c>
      <c r="H24" s="27">
        <v>24067.681640625</v>
      </c>
      <c r="I24" s="27">
        <v>19869.32080078125</v>
      </c>
      <c r="J24" s="27">
        <v>25869.946044921875</v>
      </c>
      <c r="K24" s="27">
        <v>30617.240478515625</v>
      </c>
      <c r="L24" s="27">
        <v>57597.83447265625</v>
      </c>
      <c r="M24" s="27">
        <v>56716.260009765625</v>
      </c>
      <c r="N24" s="27">
        <v>53948.919921875</v>
      </c>
      <c r="O24" s="203"/>
      <c r="P24" s="203"/>
      <c r="Q24" s="203"/>
      <c r="R24" s="203"/>
      <c r="S24" s="203"/>
      <c r="T24" s="203"/>
      <c r="U24" s="203"/>
      <c r="V24" s="203"/>
    </row>
    <row r="25" spans="1:22" ht="25.15" customHeight="1" x14ac:dyDescent="0.45">
      <c r="A25" s="27" t="s">
        <v>16</v>
      </c>
      <c r="B25" s="27">
        <v>4718.66748046875</v>
      </c>
      <c r="C25" s="27">
        <v>6341.1513671875</v>
      </c>
      <c r="D25" s="27">
        <v>6875.98779296875</v>
      </c>
      <c r="E25" s="27">
        <v>5300.66552734375</v>
      </c>
      <c r="F25" s="27">
        <v>4610.61865234375</v>
      </c>
      <c r="G25" s="27">
        <v>4555.794921875</v>
      </c>
      <c r="H25" s="27">
        <v>4474.625</v>
      </c>
      <c r="I25" s="27">
        <v>3941.66943359375</v>
      </c>
      <c r="J25" s="27">
        <v>3504.835205078125</v>
      </c>
      <c r="K25" s="27">
        <v>3737.626708984375</v>
      </c>
      <c r="L25" s="27">
        <v>2936.56787109375</v>
      </c>
      <c r="M25" s="27">
        <v>3383.224365234375</v>
      </c>
      <c r="N25" s="27">
        <v>4099.052734375</v>
      </c>
      <c r="O25" s="203"/>
      <c r="P25" s="203"/>
      <c r="Q25" s="203"/>
      <c r="R25" s="203"/>
      <c r="S25" s="203"/>
      <c r="T25" s="203"/>
      <c r="U25" s="203"/>
      <c r="V25" s="203"/>
    </row>
    <row r="26" spans="1:22" ht="25.15" customHeight="1" x14ac:dyDescent="0.45">
      <c r="A26" s="26" t="s">
        <v>1</v>
      </c>
      <c r="B26" s="27">
        <v>-13035.78125</v>
      </c>
      <c r="C26" s="27">
        <v>-14872.4033203125</v>
      </c>
      <c r="D26" s="27">
        <v>-16024.3779296875</v>
      </c>
      <c r="E26" s="27">
        <v>-17522.212890625</v>
      </c>
      <c r="F26" s="27">
        <v>-18051.822265625</v>
      </c>
      <c r="G26" s="27">
        <v>-19168.337890625</v>
      </c>
      <c r="H26" s="27">
        <v>-20227.431640625</v>
      </c>
      <c r="I26" s="27">
        <v>-21014.560546875</v>
      </c>
      <c r="J26" s="27">
        <v>-21453.123046875</v>
      </c>
      <c r="K26" s="27">
        <v>-24017.525390625</v>
      </c>
      <c r="L26" s="27">
        <v>-27693.544921875</v>
      </c>
      <c r="M26" s="27">
        <v>-30788.048828125</v>
      </c>
      <c r="N26" s="27">
        <v>-32627.443359375</v>
      </c>
      <c r="O26" s="203"/>
      <c r="P26" s="203"/>
      <c r="Q26" s="203"/>
      <c r="R26" s="203"/>
      <c r="S26" s="203"/>
      <c r="T26" s="203"/>
      <c r="U26" s="203"/>
      <c r="V26" s="203"/>
    </row>
    <row r="27" spans="1:22" ht="25.15" customHeight="1" x14ac:dyDescent="0.45">
      <c r="A27" s="27" t="s">
        <v>15</v>
      </c>
      <c r="B27" s="27">
        <v>-11735.379028320313</v>
      </c>
      <c r="C27" s="27">
        <v>-13550.250610351563</v>
      </c>
      <c r="D27" s="27">
        <v>-14700.682739257813</v>
      </c>
      <c r="E27" s="27">
        <v>-16135.256103515625</v>
      </c>
      <c r="F27" s="27">
        <v>-16558.914428710938</v>
      </c>
      <c r="G27" s="27">
        <v>-17498.019775390625</v>
      </c>
      <c r="H27" s="27">
        <v>-18392.7998046875</v>
      </c>
      <c r="I27" s="27">
        <v>-19140.801635742188</v>
      </c>
      <c r="J27" s="27">
        <v>-19370.928466796875</v>
      </c>
      <c r="K27" s="27">
        <v>-21591.1865234375</v>
      </c>
      <c r="L27" s="27">
        <v>-25153.236572265625</v>
      </c>
      <c r="M27" s="27">
        <v>-28008.730712890625</v>
      </c>
      <c r="N27" s="27">
        <v>-29666.302490234375</v>
      </c>
      <c r="O27" s="203"/>
      <c r="P27" s="203"/>
      <c r="Q27" s="203"/>
      <c r="R27" s="203"/>
      <c r="S27" s="203"/>
      <c r="T27" s="203"/>
      <c r="U27" s="203"/>
      <c r="V27" s="203"/>
    </row>
    <row r="28" spans="1:22" ht="25.15" customHeight="1" x14ac:dyDescent="0.45">
      <c r="A28" s="27" t="s">
        <v>16</v>
      </c>
      <c r="B28" s="27">
        <v>-1300.4022216796875</v>
      </c>
      <c r="C28" s="27">
        <v>-1322.1527099609375</v>
      </c>
      <c r="D28" s="27">
        <v>-1323.6951904296875</v>
      </c>
      <c r="E28" s="27">
        <v>-1386.956787109375</v>
      </c>
      <c r="F28" s="27">
        <v>-1492.9078369140625</v>
      </c>
      <c r="G28" s="27">
        <v>-1670.318115234375</v>
      </c>
      <c r="H28" s="27">
        <v>-1834.6318359375</v>
      </c>
      <c r="I28" s="27">
        <v>-1873.7589111328125</v>
      </c>
      <c r="J28" s="27">
        <v>-2082.194580078125</v>
      </c>
      <c r="K28" s="27">
        <v>-2426.3388671875</v>
      </c>
      <c r="L28" s="27">
        <v>-2540.308349609375</v>
      </c>
      <c r="M28" s="27">
        <v>-2779.318115234375</v>
      </c>
      <c r="N28" s="27">
        <v>-2961.140869140625</v>
      </c>
      <c r="O28" s="203"/>
      <c r="P28" s="203"/>
      <c r="Q28" s="203"/>
      <c r="R28" s="203"/>
      <c r="S28" s="203"/>
      <c r="T28" s="203"/>
      <c r="U28" s="203"/>
      <c r="V28" s="203"/>
    </row>
    <row r="29" spans="1:22" ht="25.15" customHeight="1" x14ac:dyDescent="0.45">
      <c r="A29" s="26" t="s">
        <v>111</v>
      </c>
      <c r="B29" s="27">
        <v>-2003.60205078125</v>
      </c>
      <c r="C29" s="27">
        <v>-487.94757080078125</v>
      </c>
      <c r="D29" s="27">
        <v>-629.7698974609375</v>
      </c>
      <c r="E29" s="27">
        <v>322.08770751953125</v>
      </c>
      <c r="F29" s="27">
        <v>-282.1851806640625</v>
      </c>
      <c r="G29" s="27">
        <v>-3535.02294921875</v>
      </c>
      <c r="H29" s="27">
        <v>-764.2984619140625</v>
      </c>
      <c r="I29" s="27">
        <v>459.6812744140625</v>
      </c>
      <c r="J29" s="27">
        <v>2724.57177734375</v>
      </c>
      <c r="K29" s="27">
        <v>6708.9287109375</v>
      </c>
      <c r="L29" s="27">
        <v>4383.4609375</v>
      </c>
      <c r="M29" s="27">
        <v>4939.95263671875</v>
      </c>
      <c r="N29" s="27">
        <v>-7667.59130859375</v>
      </c>
      <c r="O29" s="203"/>
      <c r="P29" s="203"/>
      <c r="Q29" s="203"/>
      <c r="R29" s="203"/>
      <c r="S29" s="203"/>
      <c r="T29" s="203"/>
      <c r="U29" s="203"/>
      <c r="V29" s="203"/>
    </row>
    <row r="30" spans="1:22" ht="25.15" customHeight="1" x14ac:dyDescent="0.45">
      <c r="A30" s="26" t="s">
        <v>112</v>
      </c>
      <c r="B30" s="27">
        <v>-9090.2169990539551</v>
      </c>
      <c r="C30" s="27">
        <v>-14420.253601074219</v>
      </c>
      <c r="D30" s="27">
        <v>-19607.479873657227</v>
      </c>
      <c r="E30" s="27">
        <v>-23267.301895141602</v>
      </c>
      <c r="F30" s="27">
        <v>-5537.9778594970703</v>
      </c>
      <c r="G30" s="27">
        <v>-4337.6426620483398</v>
      </c>
      <c r="H30" s="27">
        <v>-2323.0876007080078</v>
      </c>
      <c r="I30" s="27">
        <v>6640.5905246734619</v>
      </c>
      <c r="J30" s="27">
        <v>-23184.106845855713</v>
      </c>
      <c r="K30" s="27">
        <v>-27898.589060306549</v>
      </c>
      <c r="L30" s="27">
        <v>-35730.079179286957</v>
      </c>
      <c r="M30" s="27">
        <v>-38628.769718170166</v>
      </c>
      <c r="N30" s="27">
        <v>-39666.101209640503</v>
      </c>
      <c r="O30" s="203"/>
      <c r="P30" s="203"/>
      <c r="Q30" s="203"/>
      <c r="R30" s="203"/>
      <c r="S30" s="203"/>
      <c r="T30" s="203"/>
      <c r="U30" s="203"/>
      <c r="V30" s="203"/>
    </row>
    <row r="31" spans="1:22" ht="23.25" customHeight="1" x14ac:dyDescent="0.45">
      <c r="A31" s="27" t="s">
        <v>15</v>
      </c>
      <c r="B31" s="27">
        <v>-1556.4523506164551</v>
      </c>
      <c r="C31" s="27">
        <v>-3969.4059448242188</v>
      </c>
      <c r="D31" s="27">
        <v>-3871.2513580322266</v>
      </c>
      <c r="E31" s="27">
        <v>-7259.6944732666016</v>
      </c>
      <c r="F31" s="27">
        <v>7487.2467498779297</v>
      </c>
      <c r="G31" s="27">
        <v>9241.4335098266602</v>
      </c>
      <c r="H31" s="27">
        <v>13230.992477416992</v>
      </c>
      <c r="I31" s="27">
        <v>24547.358102798462</v>
      </c>
      <c r="J31" s="27">
        <v>-8554.2543067932129</v>
      </c>
      <c r="K31" s="27">
        <v>-10749.227732181549</v>
      </c>
      <c r="L31" s="27">
        <v>-26690.172929286957</v>
      </c>
      <c r="M31" s="27">
        <v>-34692.363956451416</v>
      </c>
      <c r="N31" s="27">
        <v>-25025.197889328003</v>
      </c>
      <c r="O31" s="203"/>
      <c r="P31" s="203"/>
      <c r="Q31" s="203"/>
      <c r="R31" s="203"/>
      <c r="S31" s="203"/>
      <c r="T31" s="203"/>
      <c r="U31" s="203"/>
      <c r="V31" s="203"/>
    </row>
    <row r="32" spans="1:22" ht="25.15" customHeight="1" x14ac:dyDescent="0.45">
      <c r="A32" s="27" t="s">
        <v>16</v>
      </c>
      <c r="B32" s="27">
        <v>-7533.7646484375</v>
      </c>
      <c r="C32" s="27">
        <v>-10450.84765625</v>
      </c>
      <c r="D32" s="27">
        <v>-15736.228515625</v>
      </c>
      <c r="E32" s="27">
        <v>-16007.607421875</v>
      </c>
      <c r="F32" s="27">
        <v>-13025.224609375</v>
      </c>
      <c r="G32" s="27">
        <v>-13579.076171875</v>
      </c>
      <c r="H32" s="27">
        <v>-15554.080078125</v>
      </c>
      <c r="I32" s="27">
        <v>-17906.767578125</v>
      </c>
      <c r="J32" s="27">
        <v>-14629.8525390625</v>
      </c>
      <c r="K32" s="27">
        <v>-17149.361328125</v>
      </c>
      <c r="L32" s="27">
        <v>-9039.90625</v>
      </c>
      <c r="M32" s="27">
        <v>-3936.40576171875</v>
      </c>
      <c r="N32" s="27">
        <v>-14640.9033203125</v>
      </c>
      <c r="O32" s="203"/>
      <c r="P32" s="203"/>
      <c r="Q32" s="203"/>
      <c r="R32" s="203"/>
      <c r="S32" s="203"/>
      <c r="T32" s="203"/>
      <c r="U32" s="203"/>
      <c r="V32" s="203"/>
    </row>
    <row r="33" spans="1:22" ht="25.15" customHeight="1" x14ac:dyDescent="0.45">
      <c r="A33" s="26" t="s">
        <v>113</v>
      </c>
      <c r="B33" s="27">
        <v>0.28202438354492188</v>
      </c>
      <c r="C33" s="27">
        <v>0.22589111328125</v>
      </c>
      <c r="D33" s="27">
        <v>0.2584075927734375</v>
      </c>
      <c r="E33" s="27">
        <v>0.2703704833984375</v>
      </c>
      <c r="F33" s="27">
        <v>0.5646209716796875</v>
      </c>
      <c r="G33" s="27">
        <v>0.53409576416015625</v>
      </c>
      <c r="H33" s="27">
        <v>0.6672821044921875</v>
      </c>
      <c r="I33" s="27">
        <v>0.44501686096191406</v>
      </c>
      <c r="J33" s="27">
        <v>2.529144287109375E-3</v>
      </c>
      <c r="K33" s="27">
        <v>1.0549068450927734E-2</v>
      </c>
      <c r="L33" s="27">
        <v>-4.9605369567871094E-3</v>
      </c>
      <c r="M33" s="27">
        <v>-4.093170166015625E-3</v>
      </c>
      <c r="N33" s="27">
        <v>-2.6990890502929688E-2</v>
      </c>
      <c r="O33" s="203"/>
      <c r="P33" s="203"/>
      <c r="Q33" s="203"/>
      <c r="R33" s="203"/>
      <c r="S33" s="203"/>
      <c r="T33" s="203"/>
      <c r="U33" s="203"/>
      <c r="V33" s="203"/>
    </row>
    <row r="34" spans="1:22" ht="25.15" customHeight="1" x14ac:dyDescent="0.45">
      <c r="A34" s="26" t="s">
        <v>114</v>
      </c>
      <c r="B34" s="26">
        <v>-9090.4990234375</v>
      </c>
      <c r="C34" s="26">
        <v>-14420.4794921875</v>
      </c>
      <c r="D34" s="26">
        <v>-19607.73828125</v>
      </c>
      <c r="E34" s="26">
        <v>-23267.572265625</v>
      </c>
      <c r="F34" s="26">
        <v>-5538.54248046875</v>
      </c>
      <c r="G34" s="26">
        <v>-4338.1767578125</v>
      </c>
      <c r="H34" s="26">
        <v>-2323.7548828125</v>
      </c>
      <c r="I34" s="26">
        <v>6640.1455078125</v>
      </c>
      <c r="J34" s="26">
        <v>-23184.109375</v>
      </c>
      <c r="K34" s="26">
        <v>-27898.599609375</v>
      </c>
      <c r="L34" s="26">
        <v>-35730.07421875</v>
      </c>
      <c r="M34" s="26">
        <v>-38628.765625</v>
      </c>
      <c r="N34" s="26">
        <v>-39666.07421875</v>
      </c>
      <c r="O34" s="203"/>
      <c r="P34" s="203"/>
      <c r="Q34" s="203"/>
      <c r="R34" s="203"/>
      <c r="S34" s="203"/>
      <c r="T34" s="203"/>
      <c r="U34" s="203"/>
      <c r="V34" s="203"/>
    </row>
    <row r="35" spans="1:22" ht="25.15" customHeight="1" thickBot="1" x14ac:dyDescent="0.5">
      <c r="A35" s="128" t="s">
        <v>23</v>
      </c>
      <c r="B35" s="129">
        <v>12391.028606414795</v>
      </c>
      <c r="C35" s="129">
        <v>17598.6455078125</v>
      </c>
      <c r="D35" s="129">
        <v>8986.2433929443359</v>
      </c>
      <c r="E35" s="213">
        <v>-6046.6028594970703</v>
      </c>
      <c r="F35" s="213">
        <v>6892.1787567138672</v>
      </c>
      <c r="G35" s="213">
        <v>3502.6097793579102</v>
      </c>
      <c r="H35" s="213">
        <v>5227.4889373779297</v>
      </c>
      <c r="I35" s="213">
        <v>9896.7014865875244</v>
      </c>
      <c r="J35" s="213">
        <v>-12537.876865386963</v>
      </c>
      <c r="K35" s="213">
        <v>-10852.318552494049</v>
      </c>
      <c r="L35" s="213">
        <v>1494.2391800880432</v>
      </c>
      <c r="M35" s="213">
        <v>-4377.381534576416</v>
      </c>
      <c r="N35" s="213">
        <v>-21913.163221359253</v>
      </c>
      <c r="O35" s="203"/>
      <c r="P35" s="203"/>
      <c r="Q35" s="203"/>
      <c r="R35" s="203"/>
      <c r="S35" s="203"/>
      <c r="T35" s="203"/>
      <c r="U35" s="203"/>
      <c r="V35" s="203"/>
    </row>
    <row r="36" spans="1:22" ht="25.15" customHeight="1" thickTop="1" x14ac:dyDescent="0.45">
      <c r="A36" s="26"/>
      <c r="B36" s="26"/>
      <c r="C36" s="26"/>
      <c r="D36" s="26"/>
      <c r="E36" s="26"/>
      <c r="F36" s="26"/>
      <c r="O36" s="203"/>
      <c r="P36" s="203"/>
      <c r="Q36" s="203"/>
      <c r="R36" s="203"/>
    </row>
    <row r="37" spans="1:22" ht="25.15" customHeight="1" x14ac:dyDescent="0.45">
      <c r="A37" s="108" t="s">
        <v>235</v>
      </c>
      <c r="B37" s="26"/>
      <c r="C37" s="26"/>
      <c r="D37" s="26"/>
      <c r="E37" s="26"/>
      <c r="F37" s="26"/>
      <c r="O37" s="203"/>
      <c r="P37" s="203"/>
      <c r="Q37" s="203"/>
      <c r="R37" s="203"/>
    </row>
    <row r="38" spans="1:22" ht="25.15" customHeight="1" thickBot="1" x14ac:dyDescent="0.5">
      <c r="A38" s="24"/>
      <c r="B38" s="25"/>
      <c r="C38" s="25"/>
      <c r="D38" s="25"/>
      <c r="E38" s="25"/>
      <c r="F38" s="25"/>
      <c r="O38" s="203"/>
      <c r="P38" s="203"/>
      <c r="Q38" s="203"/>
      <c r="R38" s="203"/>
    </row>
    <row r="39" spans="1:22" ht="25.15" customHeight="1" thickTop="1" thickBot="1" x14ac:dyDescent="0.4">
      <c r="A39" s="15" t="s">
        <v>259</v>
      </c>
      <c r="B39" s="16" t="s">
        <v>83</v>
      </c>
      <c r="C39" s="16" t="s">
        <v>143</v>
      </c>
      <c r="D39" s="16" t="s">
        <v>144</v>
      </c>
      <c r="E39" s="16" t="s">
        <v>145</v>
      </c>
      <c r="F39" s="16" t="s">
        <v>146</v>
      </c>
      <c r="G39" s="16" t="s">
        <v>241</v>
      </c>
      <c r="H39" s="16" t="s">
        <v>261</v>
      </c>
      <c r="I39" s="16" t="s">
        <v>292</v>
      </c>
      <c r="J39" s="16" t="s">
        <v>293</v>
      </c>
      <c r="K39" s="16" t="s">
        <v>300</v>
      </c>
      <c r="L39" s="16" t="s">
        <v>364</v>
      </c>
      <c r="M39" s="16" t="s">
        <v>366</v>
      </c>
      <c r="N39" s="16" t="s">
        <v>367</v>
      </c>
      <c r="O39" s="203"/>
      <c r="P39" s="203"/>
      <c r="Q39" s="203"/>
      <c r="R39" s="203"/>
    </row>
    <row r="40" spans="1:22" ht="25.15" customHeight="1" thickTop="1" x14ac:dyDescent="0.35">
      <c r="A40" s="3" t="s">
        <v>25</v>
      </c>
      <c r="B40" s="3">
        <v>91.805638631184891</v>
      </c>
      <c r="C40" s="3">
        <v>96.717395782470703</v>
      </c>
      <c r="D40" s="3">
        <v>99.999999364217118</v>
      </c>
      <c r="E40" s="3">
        <v>106.72710227966309</v>
      </c>
      <c r="F40" s="3">
        <v>113.28790855407715</v>
      </c>
      <c r="G40" s="3">
        <v>118.14975865681966</v>
      </c>
      <c r="H40" s="3">
        <v>122.54855855305989</v>
      </c>
      <c r="I40" s="3">
        <v>125.25531069437663</v>
      </c>
      <c r="J40" s="3">
        <v>129.78567441304526</v>
      </c>
      <c r="K40" s="3">
        <v>137.67830785115561</v>
      </c>
      <c r="L40" s="3">
        <v>145.77370198567709</v>
      </c>
      <c r="M40" s="3">
        <v>151.95310465494791</v>
      </c>
      <c r="N40" s="3">
        <v>157.28779347737631</v>
      </c>
      <c r="O40" s="203"/>
      <c r="P40" s="203"/>
      <c r="Q40" s="203"/>
      <c r="R40" s="203"/>
    </row>
    <row r="41" spans="1:22" ht="25.15" customHeight="1" x14ac:dyDescent="0.35">
      <c r="A41" s="4" t="s">
        <v>12</v>
      </c>
      <c r="B41" s="5"/>
      <c r="C41" s="5">
        <v>5.350169362709889E-2</v>
      </c>
      <c r="D41" s="5">
        <v>3.3940156837239499E-2</v>
      </c>
      <c r="E41" s="5">
        <v>6.7271029582157471E-2</v>
      </c>
      <c r="F41" s="5">
        <v>6.1472729365615209E-2</v>
      </c>
      <c r="G41" s="5">
        <v>4.2915878356265535E-2</v>
      </c>
      <c r="H41" s="5">
        <v>3.7230714190598313E-2</v>
      </c>
      <c r="I41" s="5">
        <v>2.2087180569690723E-2</v>
      </c>
      <c r="J41" s="5">
        <v>3.6169035017786344E-2</v>
      </c>
      <c r="K41" s="5">
        <v>6.0812824480087846E-2</v>
      </c>
      <c r="L41" s="5">
        <v>5.8799343635697721E-2</v>
      </c>
      <c r="M41" s="5">
        <v>4.2390380329903277E-2</v>
      </c>
      <c r="N41" s="5">
        <v>3.5107468416274212E-2</v>
      </c>
      <c r="O41" s="264"/>
      <c r="P41" s="264"/>
      <c r="Q41" s="264"/>
      <c r="R41" s="203"/>
    </row>
    <row r="42" spans="1:22" ht="25.15" customHeight="1" x14ac:dyDescent="0.35">
      <c r="A42" s="3" t="s">
        <v>26</v>
      </c>
      <c r="B42" s="3">
        <v>88.953950761355884</v>
      </c>
      <c r="C42" s="3">
        <v>96.279212888190514</v>
      </c>
      <c r="D42" s="3">
        <v>100</v>
      </c>
      <c r="E42" s="3">
        <v>107.96866656283375</v>
      </c>
      <c r="F42" s="3">
        <v>118.67812411610016</v>
      </c>
      <c r="G42" s="3">
        <v>123.93377174641914</v>
      </c>
      <c r="H42" s="3">
        <v>125.08178991074777</v>
      </c>
      <c r="I42" s="3">
        <v>130.87499134467893</v>
      </c>
      <c r="J42" s="3">
        <v>132.88304596229838</v>
      </c>
      <c r="K42" s="3">
        <v>141.40981155760667</v>
      </c>
      <c r="L42" s="3">
        <v>152.29486393629242</v>
      </c>
      <c r="M42" s="3">
        <v>158.84631401307871</v>
      </c>
      <c r="N42" s="3">
        <v>168.47486176946984</v>
      </c>
      <c r="O42" s="203"/>
      <c r="P42" s="203"/>
      <c r="Q42" s="203"/>
      <c r="R42" s="203"/>
    </row>
    <row r="43" spans="1:22" ht="25.15" customHeight="1" thickBot="1" x14ac:dyDescent="0.4">
      <c r="A43" s="17" t="s">
        <v>12</v>
      </c>
      <c r="B43" s="18"/>
      <c r="C43" s="18">
        <v>8.2348923956022002E-2</v>
      </c>
      <c r="D43" s="18">
        <v>3.8645799027568373E-2</v>
      </c>
      <c r="E43" s="18">
        <v>7.9686665628337483E-2</v>
      </c>
      <c r="F43" s="18">
        <v>9.9190421575077181E-2</v>
      </c>
      <c r="G43" s="18">
        <v>4.4284889649734316E-2</v>
      </c>
      <c r="H43" s="18">
        <v>9.2631584446376536E-3</v>
      </c>
      <c r="I43" s="18">
        <v>4.6315306473187601E-2</v>
      </c>
      <c r="J43" s="18">
        <v>1.5343302773032752E-2</v>
      </c>
      <c r="K43" s="18">
        <v>6.4167445391999145E-2</v>
      </c>
      <c r="L43" s="18">
        <v>7.6975227240519098E-2</v>
      </c>
      <c r="M43" s="18">
        <v>4.3018194490963779E-2</v>
      </c>
      <c r="N43" s="18">
        <v>6.0615493763351402E-2</v>
      </c>
      <c r="O43" s="264"/>
      <c r="P43" s="264"/>
      <c r="Q43" s="264"/>
      <c r="R43" s="203"/>
    </row>
    <row r="44" spans="1:22" ht="25.15" customHeight="1" thickTop="1" x14ac:dyDescent="0.35">
      <c r="A44" s="2"/>
      <c r="B44" s="1"/>
      <c r="C44" s="1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</row>
    <row r="45" spans="1:22" ht="25.15" customHeight="1" x14ac:dyDescent="0.35">
      <c r="A45" s="1"/>
      <c r="B45" s="1"/>
      <c r="C45" s="1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</row>
    <row r="46" spans="1:22" ht="25.15" customHeight="1" x14ac:dyDescent="0.35">
      <c r="A46" s="1"/>
      <c r="B46" s="1"/>
      <c r="C46" s="1"/>
      <c r="D46" s="288"/>
      <c r="E46" s="265"/>
      <c r="F46" s="265"/>
      <c r="G46" s="265"/>
      <c r="H46" s="265"/>
      <c r="I46" s="265"/>
      <c r="J46" s="265"/>
      <c r="K46" s="265"/>
      <c r="L46" s="265"/>
      <c r="M46" s="265"/>
      <c r="N46" s="265"/>
    </row>
    <row r="47" spans="1:22" ht="25.15" customHeight="1" x14ac:dyDescent="0.35">
      <c r="A47" s="1"/>
      <c r="B47" s="1"/>
      <c r="C47" s="1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</row>
    <row r="48" spans="1:22" ht="25.15" customHeight="1" x14ac:dyDescent="0.4">
      <c r="A48" s="130"/>
      <c r="C48" s="1"/>
      <c r="D48" s="1"/>
      <c r="E48" s="203"/>
      <c r="F48" s="203"/>
      <c r="G48" s="203"/>
      <c r="H48" s="203"/>
      <c r="I48" s="203"/>
      <c r="J48" s="203"/>
      <c r="K48" s="203"/>
      <c r="L48" s="203"/>
      <c r="M48" s="203"/>
      <c r="N48" s="203"/>
    </row>
    <row r="49" spans="3:6" ht="25.15" customHeight="1" x14ac:dyDescent="0.35">
      <c r="C49" s="1"/>
      <c r="D49" s="1"/>
      <c r="E49" s="1"/>
      <c r="F49" s="1"/>
    </row>
    <row r="50" spans="3:6" ht="25.15" customHeight="1" x14ac:dyDescent="0.35">
      <c r="C50" s="1"/>
      <c r="D50" s="1"/>
      <c r="E50" s="1"/>
      <c r="F50" s="1"/>
    </row>
    <row r="51" spans="3:6" ht="25.15" customHeight="1" x14ac:dyDescent="0.35">
      <c r="C51" s="1"/>
      <c r="D51" s="1"/>
      <c r="E51" s="1"/>
      <c r="F51" s="1"/>
    </row>
    <row r="52" spans="3:6" ht="25.15" customHeight="1" x14ac:dyDescent="0.35">
      <c r="C52" s="1"/>
      <c r="D52" s="1"/>
      <c r="E52" s="1"/>
      <c r="F52" s="1"/>
    </row>
    <row r="53" spans="3:6" ht="25.15" customHeight="1" x14ac:dyDescent="0.35">
      <c r="C53" s="1"/>
      <c r="D53" s="1"/>
      <c r="E53" s="1"/>
      <c r="F53" s="1"/>
    </row>
    <row r="54" spans="3:6" ht="25.15" customHeight="1" x14ac:dyDescent="0.35">
      <c r="C54" s="1"/>
      <c r="D54" s="1"/>
      <c r="E54" s="1"/>
      <c r="F54" s="1"/>
    </row>
    <row r="55" spans="3:6" x14ac:dyDescent="0.35">
      <c r="C55" s="1"/>
      <c r="D55" s="1"/>
      <c r="E55" s="1"/>
      <c r="F55" s="1"/>
    </row>
    <row r="56" spans="3:6" x14ac:dyDescent="0.35">
      <c r="C56" s="1"/>
      <c r="D56" s="1"/>
      <c r="E56" s="1"/>
      <c r="F56" s="1"/>
    </row>
    <row r="57" spans="3:6" x14ac:dyDescent="0.35">
      <c r="C57" s="1"/>
      <c r="D57" s="1"/>
      <c r="E57" s="1"/>
      <c r="F57" s="1"/>
    </row>
  </sheetData>
  <phoneticPr fontId="26" type="noConversion"/>
  <hyperlinks>
    <hyperlink ref="E1" location="'Table of Content'!A1" display="Back to Table of Content" xr:uid="{00000000-0004-0000-0300-000000000000}"/>
  </hyperlinks>
  <pageMargins left="0.7" right="0.7" top="0.75" bottom="0.75" header="0.3" footer="0.3"/>
  <pageSetup orientation="portrait" r:id="rId1"/>
  <ignoredErrors>
    <ignoredError sqref="B39:H39 B4:J4 I39:K3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59"/>
  <sheetViews>
    <sheetView zoomScale="90" zoomScaleNormal="90" workbookViewId="0">
      <pane xSplit="1" ySplit="4" topLeftCell="H50" activePane="bottomRight" state="frozen"/>
      <selection pane="topRight" activeCell="B1" sqref="B1"/>
      <selection pane="bottomLeft" activeCell="A5" sqref="A5"/>
      <selection pane="bottomRight" activeCell="P56" sqref="P56"/>
    </sheetView>
  </sheetViews>
  <sheetFormatPr defaultRowHeight="14.5" x14ac:dyDescent="0.35"/>
  <cols>
    <col min="1" max="1" width="54.81640625" bestFit="1" customWidth="1"/>
    <col min="2" max="2" width="10.7265625" hidden="1" customWidth="1"/>
    <col min="3" max="3" width="10.54296875" hidden="1" customWidth="1"/>
    <col min="4" max="6" width="10.54296875" customWidth="1"/>
    <col min="7" max="9" width="10.54296875" bestFit="1" customWidth="1"/>
    <col min="10" max="14" width="12.26953125" bestFit="1" customWidth="1"/>
    <col min="15" max="15" width="10.54296875" bestFit="1" customWidth="1"/>
  </cols>
  <sheetData>
    <row r="1" spans="1:23" ht="43.5" x14ac:dyDescent="0.35">
      <c r="E1" s="207" t="s">
        <v>295</v>
      </c>
    </row>
    <row r="2" spans="1:23" ht="18" x14ac:dyDescent="0.4">
      <c r="A2" s="131" t="s">
        <v>236</v>
      </c>
    </row>
    <row r="3" spans="1:23" ht="15" thickBot="1" x14ac:dyDescent="0.4"/>
    <row r="4" spans="1:23" ht="25.15" customHeight="1" thickTop="1" thickBot="1" x14ac:dyDescent="0.4">
      <c r="A4" s="133" t="s">
        <v>27</v>
      </c>
      <c r="B4" s="134" t="s">
        <v>83</v>
      </c>
      <c r="C4" s="134" t="s">
        <v>143</v>
      </c>
      <c r="D4" s="134" t="s">
        <v>144</v>
      </c>
      <c r="E4" s="134" t="s">
        <v>145</v>
      </c>
      <c r="F4" s="134" t="s">
        <v>146</v>
      </c>
      <c r="G4" s="134" t="s">
        <v>241</v>
      </c>
      <c r="H4" s="134" t="s">
        <v>261</v>
      </c>
      <c r="I4" s="134" t="s">
        <v>292</v>
      </c>
      <c r="J4" s="134" t="s">
        <v>293</v>
      </c>
      <c r="K4" s="134" t="s">
        <v>300</v>
      </c>
      <c r="L4" s="134" t="s">
        <v>364</v>
      </c>
      <c r="M4" s="134" t="s">
        <v>366</v>
      </c>
      <c r="N4" s="134" t="s">
        <v>367</v>
      </c>
    </row>
    <row r="5" spans="1:23" ht="25.15" customHeight="1" thickTop="1" x14ac:dyDescent="0.45">
      <c r="A5" s="135" t="s">
        <v>265</v>
      </c>
      <c r="B5" s="136">
        <v>9184.2104187011719</v>
      </c>
      <c r="C5" s="136">
        <v>10974.213165283203</v>
      </c>
      <c r="D5" s="136">
        <v>9710.8634033203125</v>
      </c>
      <c r="E5" s="136">
        <v>10598.141296386719</v>
      </c>
      <c r="F5" s="136">
        <v>13169.982208251953</v>
      </c>
      <c r="G5" s="136">
        <v>14065.826965332031</v>
      </c>
      <c r="H5" s="136">
        <v>12836.930694580078</v>
      </c>
      <c r="I5" s="136">
        <v>15957.491363525391</v>
      </c>
      <c r="J5" s="136">
        <v>17528.250793457031</v>
      </c>
      <c r="K5" s="136">
        <v>18006.894897460938</v>
      </c>
      <c r="L5" s="136">
        <v>17573.051452636719</v>
      </c>
      <c r="M5" s="136">
        <v>17887.632202148438</v>
      </c>
      <c r="N5" s="136">
        <v>18854.454406738281</v>
      </c>
      <c r="O5" s="204"/>
      <c r="P5" s="204"/>
      <c r="Q5" s="204"/>
      <c r="R5" s="204"/>
      <c r="S5" s="153"/>
      <c r="T5" s="153"/>
      <c r="U5" s="153"/>
      <c r="V5" s="153"/>
      <c r="W5" s="153"/>
    </row>
    <row r="6" spans="1:23" ht="25.15" customHeight="1" x14ac:dyDescent="0.45">
      <c r="A6" s="135" t="s">
        <v>28</v>
      </c>
      <c r="B6" s="136">
        <v>3238.469970703125</v>
      </c>
      <c r="C6" s="136">
        <v>3756.953369140625</v>
      </c>
      <c r="D6" s="136">
        <v>3369.52978515625</v>
      </c>
      <c r="E6" s="136">
        <v>3379.71044921875</v>
      </c>
      <c r="F6" s="136">
        <v>5103.35791015625</v>
      </c>
      <c r="G6" s="136">
        <v>5427.2392578125</v>
      </c>
      <c r="H6" s="136">
        <v>5177.61767578125</v>
      </c>
      <c r="I6" s="136">
        <v>6256.90087890625</v>
      </c>
      <c r="J6" s="136">
        <v>7315.0595703125</v>
      </c>
      <c r="K6" s="136">
        <v>6651.517578125</v>
      </c>
      <c r="L6" s="136">
        <v>6244.41650390625</v>
      </c>
      <c r="M6" s="136">
        <v>6244.91943359375</v>
      </c>
      <c r="N6" s="136">
        <v>6067.77880859375</v>
      </c>
      <c r="O6" s="204"/>
      <c r="P6" s="204"/>
      <c r="Q6" s="204"/>
      <c r="R6" s="204"/>
      <c r="S6" s="153"/>
      <c r="T6" s="153"/>
      <c r="U6" s="153"/>
      <c r="V6" s="153"/>
      <c r="W6" s="153"/>
    </row>
    <row r="7" spans="1:23" ht="25.15" customHeight="1" x14ac:dyDescent="0.45">
      <c r="A7" s="135" t="s">
        <v>29</v>
      </c>
      <c r="B7" s="136">
        <v>2311.9191589355469</v>
      </c>
      <c r="C7" s="136">
        <v>3084.9350891113281</v>
      </c>
      <c r="D7" s="136">
        <v>2477.1390380859375</v>
      </c>
      <c r="E7" s="136">
        <v>2699.1056518554688</v>
      </c>
      <c r="F7" s="136">
        <v>3572.3899230957031</v>
      </c>
      <c r="G7" s="136">
        <v>4118.0667114257813</v>
      </c>
      <c r="H7" s="136">
        <v>2977.1821594238281</v>
      </c>
      <c r="I7" s="136">
        <v>5129.8868713378906</v>
      </c>
      <c r="J7" s="136">
        <v>5365.4207153320313</v>
      </c>
      <c r="K7" s="136">
        <v>6007.6644287109375</v>
      </c>
      <c r="L7" s="136">
        <v>4853.5070190429688</v>
      </c>
      <c r="M7" s="136">
        <v>5127.3543701171875</v>
      </c>
      <c r="N7" s="136">
        <v>6168.9026489257813</v>
      </c>
      <c r="O7" s="204"/>
      <c r="P7" s="204"/>
      <c r="Q7" s="204"/>
      <c r="R7" s="204"/>
      <c r="S7" s="153"/>
      <c r="T7" s="153"/>
      <c r="U7" s="153"/>
      <c r="V7" s="153"/>
      <c r="W7" s="153"/>
    </row>
    <row r="8" spans="1:23" ht="25.15" customHeight="1" x14ac:dyDescent="0.45">
      <c r="A8" s="135" t="s">
        <v>242</v>
      </c>
      <c r="B8" s="136">
        <v>3633.8212890625</v>
      </c>
      <c r="C8" s="136">
        <v>4132.32470703125</v>
      </c>
      <c r="D8" s="136">
        <v>3864.194580078125</v>
      </c>
      <c r="E8" s="136">
        <v>4519.3251953125</v>
      </c>
      <c r="F8" s="136">
        <v>4494.234375</v>
      </c>
      <c r="G8" s="136">
        <v>4520.52099609375</v>
      </c>
      <c r="H8" s="136">
        <v>4682.130859375</v>
      </c>
      <c r="I8" s="136">
        <v>4570.70361328125</v>
      </c>
      <c r="J8" s="136">
        <v>4847.7705078125</v>
      </c>
      <c r="K8" s="136">
        <v>5347.712890625</v>
      </c>
      <c r="L8" s="136">
        <v>6475.1279296875</v>
      </c>
      <c r="M8" s="136">
        <v>6515.3583984375</v>
      </c>
      <c r="N8" s="136">
        <v>6617.77294921875</v>
      </c>
      <c r="O8" s="204"/>
      <c r="P8" s="204"/>
      <c r="Q8" s="204"/>
      <c r="R8" s="204"/>
      <c r="S8" s="153"/>
      <c r="T8" s="153"/>
      <c r="U8" s="153"/>
      <c r="V8" s="153"/>
      <c r="W8" s="153"/>
    </row>
    <row r="9" spans="1:23" ht="25.15" customHeight="1" x14ac:dyDescent="0.45">
      <c r="A9" s="135" t="s">
        <v>30</v>
      </c>
      <c r="B9" s="136">
        <v>11927.153160095215</v>
      </c>
      <c r="C9" s="136">
        <v>12826.880813598633</v>
      </c>
      <c r="D9" s="136">
        <v>12966.267568588257</v>
      </c>
      <c r="E9" s="136">
        <v>14844.225294113159</v>
      </c>
      <c r="F9" s="136">
        <v>14007.327032089233</v>
      </c>
      <c r="G9" s="136">
        <v>16013.323848724365</v>
      </c>
      <c r="H9" s="136">
        <v>16479.169023513794</v>
      </c>
      <c r="I9" s="136">
        <v>16155.39072227478</v>
      </c>
      <c r="J9" s="136">
        <v>16494.547578811646</v>
      </c>
      <c r="K9" s="136">
        <v>24412.48630797863</v>
      </c>
      <c r="L9" s="136">
        <v>35284.282474517822</v>
      </c>
      <c r="M9" s="136">
        <v>36629.889545440674</v>
      </c>
      <c r="N9" s="136">
        <v>37737.505683898926</v>
      </c>
      <c r="O9" s="204"/>
      <c r="P9" s="204"/>
      <c r="Q9" s="204"/>
      <c r="R9" s="204"/>
      <c r="S9" s="153"/>
      <c r="T9" s="153"/>
      <c r="U9" s="153"/>
      <c r="V9" s="153"/>
      <c r="W9" s="153"/>
    </row>
    <row r="10" spans="1:23" ht="25.15" customHeight="1" x14ac:dyDescent="0.45">
      <c r="A10" s="135" t="s">
        <v>31</v>
      </c>
      <c r="B10" s="136">
        <v>7076.6884765625</v>
      </c>
      <c r="C10" s="136">
        <v>8421.9228515625</v>
      </c>
      <c r="D10" s="136">
        <v>7900.97705078125</v>
      </c>
      <c r="E10" s="136">
        <v>7239.6669921875</v>
      </c>
      <c r="F10" s="136">
        <v>6716.99169921875</v>
      </c>
      <c r="G10" s="136">
        <v>7915.08740234375</v>
      </c>
      <c r="H10" s="136">
        <v>6060.4521484375</v>
      </c>
      <c r="I10" s="136">
        <v>4720.38525390625</v>
      </c>
      <c r="J10" s="136">
        <v>5709.88623046875</v>
      </c>
      <c r="K10" s="136">
        <v>11619.259765625</v>
      </c>
      <c r="L10" s="136">
        <v>13448.6826171875</v>
      </c>
      <c r="M10" s="136">
        <v>8113.2919921875</v>
      </c>
      <c r="N10" s="136">
        <v>6546.6240234375</v>
      </c>
      <c r="O10" s="204"/>
      <c r="P10" s="204"/>
      <c r="Q10" s="204"/>
      <c r="R10" s="204"/>
      <c r="S10" s="153"/>
      <c r="T10" s="153"/>
      <c r="U10" s="153"/>
      <c r="V10" s="153"/>
      <c r="W10" s="153"/>
    </row>
    <row r="11" spans="1:23" ht="25.15" customHeight="1" x14ac:dyDescent="0.45">
      <c r="A11" s="135" t="s">
        <v>95</v>
      </c>
      <c r="B11" s="136">
        <v>1507.8895263671875</v>
      </c>
      <c r="C11" s="136">
        <v>1253.2288818359375</v>
      </c>
      <c r="D11" s="136">
        <v>1368.838134765625</v>
      </c>
      <c r="E11" s="136">
        <v>1429.0740966796875</v>
      </c>
      <c r="F11" s="136">
        <v>1690.2745361328125</v>
      </c>
      <c r="G11" s="136">
        <v>2218.2724609375</v>
      </c>
      <c r="H11" s="136">
        <v>3286.80029296875</v>
      </c>
      <c r="I11" s="136">
        <v>3505.656494140625</v>
      </c>
      <c r="J11" s="136">
        <v>3078.02978515625</v>
      </c>
      <c r="K11" s="136">
        <v>4144.94189453125</v>
      </c>
      <c r="L11" s="136">
        <v>5901.744140625</v>
      </c>
      <c r="M11" s="136">
        <v>9733.4677734375</v>
      </c>
      <c r="N11" s="136">
        <v>7318.60498046875</v>
      </c>
      <c r="O11" s="204"/>
      <c r="P11" s="204"/>
      <c r="Q11" s="204"/>
      <c r="R11" s="204"/>
      <c r="S11" s="153"/>
      <c r="T11" s="153"/>
      <c r="U11" s="153"/>
      <c r="V11" s="153"/>
      <c r="W11" s="153"/>
    </row>
    <row r="12" spans="1:23" ht="25.15" customHeight="1" x14ac:dyDescent="0.45">
      <c r="A12" s="135" t="s">
        <v>96</v>
      </c>
      <c r="B12" s="136">
        <v>1132.5049438476563</v>
      </c>
      <c r="C12" s="136">
        <v>1609.4275436401367</v>
      </c>
      <c r="D12" s="136">
        <v>2768.9670028686523</v>
      </c>
      <c r="E12" s="151">
        <v>5162.9657287597656</v>
      </c>
      <c r="F12" s="136">
        <v>4573.1219177246094</v>
      </c>
      <c r="G12" s="136">
        <v>4551.7114944458008</v>
      </c>
      <c r="H12" s="136">
        <v>5757.6581420898438</v>
      </c>
      <c r="I12" s="136">
        <v>6851.8668518066406</v>
      </c>
      <c r="J12" s="136">
        <v>6450.97705078125</v>
      </c>
      <c r="K12" s="136">
        <v>6773.3992985486984</v>
      </c>
      <c r="L12" s="136">
        <v>12806.168899536133</v>
      </c>
      <c r="M12" s="136">
        <v>15518.637428283691</v>
      </c>
      <c r="N12" s="136">
        <v>20866.924621582031</v>
      </c>
      <c r="O12" s="204"/>
      <c r="P12" s="204"/>
      <c r="Q12" s="204"/>
      <c r="R12" s="204"/>
      <c r="S12" s="153"/>
      <c r="T12" s="153"/>
      <c r="U12" s="153"/>
      <c r="V12" s="153"/>
      <c r="W12" s="153"/>
    </row>
    <row r="13" spans="1:23" ht="25.15" customHeight="1" x14ac:dyDescent="0.45">
      <c r="A13" s="135" t="s">
        <v>32</v>
      </c>
      <c r="B13" s="136">
        <v>2210.0702133178711</v>
      </c>
      <c r="C13" s="136">
        <v>1542.3015365600586</v>
      </c>
      <c r="D13" s="136">
        <v>927.48538017272949</v>
      </c>
      <c r="E13" s="136">
        <v>1012.5184764862061</v>
      </c>
      <c r="F13" s="136">
        <v>1026.9388790130615</v>
      </c>
      <c r="G13" s="136">
        <v>1328.2524909973145</v>
      </c>
      <c r="H13" s="136">
        <v>1374.2584400177002</v>
      </c>
      <c r="I13" s="136">
        <v>1077.4821224212646</v>
      </c>
      <c r="J13" s="136">
        <v>1255.6545124053955</v>
      </c>
      <c r="K13" s="136">
        <v>1874.8853492736816</v>
      </c>
      <c r="L13" s="136">
        <v>3127.6868171691895</v>
      </c>
      <c r="M13" s="136">
        <v>3264.4923515319824</v>
      </c>
      <c r="N13" s="136">
        <v>3005.3520584106445</v>
      </c>
      <c r="O13" s="204"/>
      <c r="P13" s="204"/>
      <c r="Q13" s="204"/>
      <c r="R13" s="204"/>
      <c r="S13" s="153"/>
      <c r="T13" s="153"/>
      <c r="U13" s="153"/>
      <c r="V13" s="153"/>
      <c r="W13" s="153"/>
    </row>
    <row r="14" spans="1:23" ht="25.15" customHeight="1" thickBot="1" x14ac:dyDescent="0.4">
      <c r="A14" s="137" t="s">
        <v>33</v>
      </c>
      <c r="B14" s="138">
        <v>21111.363578796387</v>
      </c>
      <c r="C14" s="138">
        <v>23801.093978881836</v>
      </c>
      <c r="D14" s="138">
        <v>22677.130971908569</v>
      </c>
      <c r="E14" s="138">
        <v>25442.366590499878</v>
      </c>
      <c r="F14" s="138">
        <v>27177.309240341187</v>
      </c>
      <c r="G14" s="138">
        <v>30079.150814056396</v>
      </c>
      <c r="H14" s="138">
        <v>29316.099718093872</v>
      </c>
      <c r="I14" s="138">
        <v>32112.882085800171</v>
      </c>
      <c r="J14" s="138">
        <v>34022.798372268677</v>
      </c>
      <c r="K14" s="138">
        <v>42419.381205439568</v>
      </c>
      <c r="L14" s="138">
        <v>52857.333927154541</v>
      </c>
      <c r="M14" s="138">
        <v>54517.521747589111</v>
      </c>
      <c r="N14" s="138">
        <v>56591.960090637207</v>
      </c>
      <c r="O14" s="204"/>
      <c r="P14" s="204"/>
      <c r="Q14" s="204"/>
      <c r="R14" s="204"/>
      <c r="S14" s="153"/>
      <c r="T14" s="153"/>
      <c r="U14" s="153"/>
      <c r="V14" s="153"/>
      <c r="W14" s="153"/>
    </row>
    <row r="15" spans="1:23" ht="25.15" customHeight="1" thickTop="1" x14ac:dyDescent="0.45">
      <c r="A15" s="135" t="s">
        <v>34</v>
      </c>
      <c r="B15" s="136">
        <v>12116.024356842041</v>
      </c>
      <c r="C15" s="136">
        <v>13360.310358047485</v>
      </c>
      <c r="D15" s="136">
        <v>16671.219066619873</v>
      </c>
      <c r="E15" s="136">
        <v>18418.345871925354</v>
      </c>
      <c r="F15" s="136">
        <v>20965.930074930191</v>
      </c>
      <c r="G15" s="136">
        <v>22269.136633872986</v>
      </c>
      <c r="H15" s="136">
        <v>22583.211726665497</v>
      </c>
      <c r="I15" s="136">
        <v>19200.965533256531</v>
      </c>
      <c r="J15" s="136">
        <v>19753.283281564713</v>
      </c>
      <c r="K15" s="136">
        <v>22940.834699571133</v>
      </c>
      <c r="L15" s="136">
        <v>25409.290614783764</v>
      </c>
      <c r="M15" s="136">
        <v>25726.388843923807</v>
      </c>
      <c r="N15" s="136">
        <v>27020.863343000412</v>
      </c>
      <c r="O15" s="204"/>
      <c r="P15" s="204"/>
      <c r="Q15" s="204"/>
      <c r="R15" s="204"/>
      <c r="S15" s="153"/>
      <c r="T15" s="153"/>
      <c r="U15" s="153"/>
      <c r="V15" s="153"/>
      <c r="W15" s="153"/>
    </row>
    <row r="16" spans="1:23" ht="25.15" customHeight="1" x14ac:dyDescent="0.45">
      <c r="A16" s="135" t="s">
        <v>35</v>
      </c>
      <c r="B16" s="136">
        <v>605.5775146484375</v>
      </c>
      <c r="C16" s="136">
        <v>692.91864013671875</v>
      </c>
      <c r="D16" s="136">
        <v>693.3560791015625</v>
      </c>
      <c r="E16" s="136">
        <v>704.5196533203125</v>
      </c>
      <c r="F16" s="136">
        <v>1294.3768310546875</v>
      </c>
      <c r="G16" s="136">
        <v>1426.4676513671875</v>
      </c>
      <c r="H16" s="136">
        <v>1364.412841796875</v>
      </c>
      <c r="I16" s="136">
        <v>1007.3330688476563</v>
      </c>
      <c r="J16" s="136">
        <v>1235.0106201171875</v>
      </c>
      <c r="K16" s="136">
        <v>1245.31689453125</v>
      </c>
      <c r="L16" s="136">
        <v>1246.8909912109375</v>
      </c>
      <c r="M16" s="136">
        <v>1335.3837890625</v>
      </c>
      <c r="N16" s="136">
        <v>1450.679931640625</v>
      </c>
      <c r="O16" s="204"/>
      <c r="P16" s="204"/>
      <c r="Q16" s="204"/>
      <c r="R16" s="204"/>
      <c r="S16" s="153"/>
      <c r="T16" s="153"/>
      <c r="U16" s="153"/>
      <c r="V16" s="153"/>
      <c r="W16" s="153"/>
    </row>
    <row r="17" spans="1:23" ht="25.15" customHeight="1" x14ac:dyDescent="0.45">
      <c r="A17" s="135" t="s">
        <v>99</v>
      </c>
      <c r="B17" s="136">
        <v>956.48297119140625</v>
      </c>
      <c r="C17" s="136">
        <v>1124.6142578125</v>
      </c>
      <c r="D17" s="136">
        <v>1889.744384765625</v>
      </c>
      <c r="E17" s="136">
        <v>1704.046875</v>
      </c>
      <c r="F17" s="136">
        <v>2308.310302734375</v>
      </c>
      <c r="G17" s="136">
        <v>2239.81982421875</v>
      </c>
      <c r="H17" s="136">
        <v>2203.111083984375</v>
      </c>
      <c r="I17" s="136">
        <v>2116.6376953125</v>
      </c>
      <c r="J17" s="136">
        <v>2713.910888671875</v>
      </c>
      <c r="K17" s="136">
        <v>3515.61572265625</v>
      </c>
      <c r="L17" s="136">
        <v>4380.63525390625</v>
      </c>
      <c r="M17" s="136">
        <v>5009.29638671875</v>
      </c>
      <c r="N17" s="136">
        <v>5320.2783203125</v>
      </c>
      <c r="O17" s="204"/>
      <c r="P17" s="204"/>
      <c r="Q17" s="204"/>
      <c r="R17" s="204"/>
      <c r="S17" s="153"/>
      <c r="T17" s="153"/>
      <c r="U17" s="153"/>
      <c r="V17" s="153"/>
      <c r="W17" s="153"/>
    </row>
    <row r="18" spans="1:23" ht="25.15" customHeight="1" x14ac:dyDescent="0.45">
      <c r="A18" s="135" t="s">
        <v>100</v>
      </c>
      <c r="B18" s="136">
        <v>2366.4220962524414</v>
      </c>
      <c r="C18" s="136">
        <v>2716.3566741943359</v>
      </c>
      <c r="D18" s="136">
        <v>3541.8257293701172</v>
      </c>
      <c r="E18" s="136">
        <v>4237.3726501464844</v>
      </c>
      <c r="F18" s="136">
        <v>4713.1162872314453</v>
      </c>
      <c r="G18" s="136">
        <v>5718.6120452880859</v>
      </c>
      <c r="H18" s="136">
        <v>5761.10498046875</v>
      </c>
      <c r="I18" s="136">
        <v>4949.891731262207</v>
      </c>
      <c r="J18" s="136">
        <v>5057.9667053222656</v>
      </c>
      <c r="K18" s="136">
        <v>5663.106071472168</v>
      </c>
      <c r="L18" s="136">
        <v>6928.4352798461914</v>
      </c>
      <c r="M18" s="136">
        <v>7316.051399230957</v>
      </c>
      <c r="N18" s="136">
        <v>8059.7914505004883</v>
      </c>
      <c r="O18" s="204"/>
      <c r="P18" s="204"/>
      <c r="Q18" s="204"/>
      <c r="R18" s="204"/>
      <c r="S18" s="153"/>
      <c r="T18" s="153"/>
      <c r="U18" s="153"/>
      <c r="V18" s="153"/>
      <c r="W18" s="153"/>
    </row>
    <row r="19" spans="1:23" ht="25.15" customHeight="1" x14ac:dyDescent="0.45">
      <c r="A19" s="135" t="s">
        <v>98</v>
      </c>
      <c r="B19" s="136">
        <v>1813.866455078125</v>
      </c>
      <c r="C19" s="136">
        <v>2455.20556640625</v>
      </c>
      <c r="D19" s="136">
        <v>2497.87548828125</v>
      </c>
      <c r="E19" s="136">
        <v>2289.77001953125</v>
      </c>
      <c r="F19" s="136">
        <v>2619.573974609375</v>
      </c>
      <c r="G19" s="136">
        <v>2927.447998046875</v>
      </c>
      <c r="H19" s="136">
        <v>2893.80224609375</v>
      </c>
      <c r="I19" s="136">
        <v>2669.63037109375</v>
      </c>
      <c r="J19" s="136">
        <v>2625.08154296875</v>
      </c>
      <c r="K19" s="136">
        <v>2878.5576171875</v>
      </c>
      <c r="L19" s="136">
        <v>3313.625</v>
      </c>
      <c r="M19" s="136">
        <v>2354.936279296875</v>
      </c>
      <c r="N19" s="136">
        <v>2144.437744140625</v>
      </c>
      <c r="O19" s="204"/>
      <c r="P19" s="204"/>
      <c r="Q19" s="204"/>
      <c r="R19" s="204"/>
      <c r="S19" s="153"/>
      <c r="T19" s="153"/>
      <c r="U19" s="153"/>
      <c r="V19" s="153"/>
      <c r="W19" s="153"/>
    </row>
    <row r="20" spans="1:23" ht="25.15" customHeight="1" x14ac:dyDescent="0.45">
      <c r="A20" s="135" t="s">
        <v>105</v>
      </c>
      <c r="B20" s="136">
        <v>322.58090209960938</v>
      </c>
      <c r="C20" s="136">
        <v>280.90896606445313</v>
      </c>
      <c r="D20" s="136">
        <v>417.40029907226563</v>
      </c>
      <c r="E20" s="136">
        <v>265.61843872070313</v>
      </c>
      <c r="F20" s="136">
        <v>463.27542114257813</v>
      </c>
      <c r="G20" s="136">
        <v>466.57275390625</v>
      </c>
      <c r="H20" s="136">
        <v>486.693115234375</v>
      </c>
      <c r="I20" s="136">
        <v>472.34963989257813</v>
      </c>
      <c r="J20" s="136">
        <v>559.21392822265625</v>
      </c>
      <c r="K20" s="136">
        <v>631.70660400390625</v>
      </c>
      <c r="L20" s="136">
        <v>671.6688232421875</v>
      </c>
      <c r="M20" s="136">
        <v>691.27716064453125</v>
      </c>
      <c r="N20" s="136">
        <v>720.78289794921875</v>
      </c>
      <c r="O20" s="204"/>
      <c r="P20" s="204"/>
      <c r="Q20" s="204"/>
      <c r="R20" s="204"/>
      <c r="S20" s="153"/>
      <c r="T20" s="153"/>
      <c r="U20" s="153"/>
      <c r="V20" s="153"/>
      <c r="W20" s="153"/>
    </row>
    <row r="21" spans="1:23" ht="25.15" customHeight="1" x14ac:dyDescent="0.45">
      <c r="A21" s="135" t="s">
        <v>107</v>
      </c>
      <c r="B21" s="136">
        <v>127.22178649902344</v>
      </c>
      <c r="C21" s="136">
        <v>221.56053161621094</v>
      </c>
      <c r="D21" s="136">
        <v>315.06533813476563</v>
      </c>
      <c r="E21" s="136">
        <v>297.93359375</v>
      </c>
      <c r="F21" s="136">
        <v>313.91842651367188</v>
      </c>
      <c r="G21" s="136">
        <v>311.72503662109375</v>
      </c>
      <c r="H21" s="136">
        <v>314.78591918945313</v>
      </c>
      <c r="I21" s="136">
        <v>263.76864624023438</v>
      </c>
      <c r="J21" s="136">
        <v>328.95602416992188</v>
      </c>
      <c r="K21" s="136">
        <v>320.32028198242188</v>
      </c>
      <c r="L21" s="136">
        <v>340.46768188476563</v>
      </c>
      <c r="M21" s="136">
        <v>348.073974609375</v>
      </c>
      <c r="N21" s="136">
        <v>358.31130981445313</v>
      </c>
      <c r="O21" s="204"/>
      <c r="P21" s="204"/>
      <c r="Q21" s="204"/>
      <c r="R21" s="204"/>
      <c r="S21" s="153"/>
      <c r="T21" s="153"/>
      <c r="U21" s="153"/>
      <c r="V21" s="153"/>
      <c r="W21" s="153"/>
    </row>
    <row r="22" spans="1:23" ht="25.15" customHeight="1" x14ac:dyDescent="0.45">
      <c r="A22" s="135" t="s">
        <v>115</v>
      </c>
      <c r="B22" s="136">
        <v>313.85433959960938</v>
      </c>
      <c r="C22" s="136">
        <v>364.96524047851563</v>
      </c>
      <c r="D22" s="136">
        <v>500.32757568359375</v>
      </c>
      <c r="E22" s="136">
        <v>504.55422973632813</v>
      </c>
      <c r="F22" s="136">
        <v>582.37322998046875</v>
      </c>
      <c r="G22" s="136">
        <v>465.4254150390625</v>
      </c>
      <c r="H22" s="136">
        <v>509.1719970703125</v>
      </c>
      <c r="I22" s="136">
        <v>648.580322265625</v>
      </c>
      <c r="J22" s="136">
        <v>741.92822265625</v>
      </c>
      <c r="K22" s="136">
        <v>821.90289306640625</v>
      </c>
      <c r="L22" s="136">
        <v>869.62628173828125</v>
      </c>
      <c r="M22" s="136">
        <v>900.5548095703125</v>
      </c>
      <c r="N22" s="136">
        <v>994.06072998046875</v>
      </c>
      <c r="O22" s="204"/>
      <c r="P22" s="204"/>
      <c r="Q22" s="204"/>
      <c r="R22" s="204"/>
      <c r="S22" s="153"/>
      <c r="T22" s="153"/>
      <c r="U22" s="153"/>
      <c r="V22" s="153"/>
      <c r="W22" s="153"/>
    </row>
    <row r="23" spans="1:23" ht="25.15" customHeight="1" x14ac:dyDescent="0.45">
      <c r="A23" s="135" t="s">
        <v>108</v>
      </c>
      <c r="B23" s="136">
        <v>217.94453430175781</v>
      </c>
      <c r="C23" s="136">
        <v>273.949951171875</v>
      </c>
      <c r="D23" s="136">
        <v>354.98089599609375</v>
      </c>
      <c r="E23" s="136">
        <v>318.75692749023438</v>
      </c>
      <c r="F23" s="136">
        <v>399.44619750976563</v>
      </c>
      <c r="G23" s="136">
        <v>423.43301391601563</v>
      </c>
      <c r="H23" s="136">
        <v>435.1654052734375</v>
      </c>
      <c r="I23" s="136">
        <v>387.46112060546875</v>
      </c>
      <c r="J23" s="136">
        <v>379.77676391601563</v>
      </c>
      <c r="K23" s="136">
        <v>421.08099365234375</v>
      </c>
      <c r="L23" s="136">
        <v>462.37295532226563</v>
      </c>
      <c r="M23" s="136">
        <v>468.01068115234375</v>
      </c>
      <c r="N23" s="136">
        <v>415.96234130859375</v>
      </c>
      <c r="O23" s="204"/>
      <c r="P23" s="204"/>
      <c r="Q23" s="204"/>
      <c r="R23" s="204"/>
      <c r="S23" s="153"/>
      <c r="T23" s="153"/>
      <c r="U23" s="153"/>
      <c r="V23" s="153"/>
      <c r="W23" s="153"/>
    </row>
    <row r="24" spans="1:23" ht="25.15" customHeight="1" x14ac:dyDescent="0.45">
      <c r="A24" s="135" t="s">
        <v>101</v>
      </c>
      <c r="B24" s="136">
        <v>1127.9544677734375</v>
      </c>
      <c r="C24" s="136">
        <v>1238.428955078125</v>
      </c>
      <c r="D24" s="136">
        <v>1284.817138671875</v>
      </c>
      <c r="E24" s="136">
        <v>1087.509033203125</v>
      </c>
      <c r="F24" s="136">
        <v>996.146728515625</v>
      </c>
      <c r="G24" s="136">
        <v>996.9671630859375</v>
      </c>
      <c r="H24" s="136">
        <v>1042.458251953125</v>
      </c>
      <c r="I24" s="136">
        <v>1072.83447265625</v>
      </c>
      <c r="J24" s="136">
        <v>1022.6605834960938</v>
      </c>
      <c r="K24" s="136">
        <v>1170.4359130859375</v>
      </c>
      <c r="L24" s="136">
        <v>1268.3553466796875</v>
      </c>
      <c r="M24" s="136">
        <v>1330.76806640625</v>
      </c>
      <c r="N24" s="136">
        <v>1349.627197265625</v>
      </c>
      <c r="O24" s="204"/>
      <c r="P24" s="204"/>
      <c r="Q24" s="204"/>
      <c r="R24" s="204"/>
      <c r="S24" s="153"/>
      <c r="T24" s="153"/>
      <c r="U24" s="153"/>
      <c r="V24" s="153"/>
      <c r="W24" s="153"/>
    </row>
    <row r="25" spans="1:23" ht="25.15" customHeight="1" x14ac:dyDescent="0.45">
      <c r="A25" s="135" t="s">
        <v>109</v>
      </c>
      <c r="B25" s="136">
        <v>256.548095703125</v>
      </c>
      <c r="C25" s="136">
        <v>308.64202880859375</v>
      </c>
      <c r="D25" s="136">
        <v>386.75845336914063</v>
      </c>
      <c r="E25" s="136">
        <v>352.18051147460938</v>
      </c>
      <c r="F25" s="136">
        <v>347.259033203125</v>
      </c>
      <c r="G25" s="136">
        <v>352.19204711914063</v>
      </c>
      <c r="H25" s="136">
        <v>348.05239868164063</v>
      </c>
      <c r="I25" s="136">
        <v>386.47784423828125</v>
      </c>
      <c r="J25" s="136">
        <v>421.25341796875</v>
      </c>
      <c r="K25" s="136">
        <v>495.88534545898438</v>
      </c>
      <c r="L25" s="136">
        <v>562.95306396484375</v>
      </c>
      <c r="M25" s="136">
        <v>644.27105712890625</v>
      </c>
      <c r="N25" s="136">
        <v>681.294677734375</v>
      </c>
      <c r="O25" s="204"/>
      <c r="P25" s="204"/>
      <c r="Q25" s="204"/>
      <c r="R25" s="204"/>
      <c r="S25" s="153"/>
      <c r="T25" s="153"/>
      <c r="U25" s="153"/>
      <c r="V25" s="153"/>
      <c r="W25" s="153"/>
    </row>
    <row r="26" spans="1:23" ht="25.15" customHeight="1" x14ac:dyDescent="0.45">
      <c r="A26" s="135" t="s">
        <v>106</v>
      </c>
      <c r="B26" s="136">
        <v>469.2088623046875</v>
      </c>
      <c r="C26" s="136">
        <v>499.194580078125</v>
      </c>
      <c r="D26" s="136">
        <v>704.76318359375</v>
      </c>
      <c r="E26" s="136">
        <v>603.0584716796875</v>
      </c>
      <c r="F26" s="136">
        <v>578.94683837890625</v>
      </c>
      <c r="G26" s="136">
        <v>584.80438232421875</v>
      </c>
      <c r="H26" s="136">
        <v>639.96856689453125</v>
      </c>
      <c r="I26" s="136">
        <v>621.458740234375</v>
      </c>
      <c r="J26" s="136">
        <v>651.71160888671875</v>
      </c>
      <c r="K26" s="136">
        <v>651.074462890625</v>
      </c>
      <c r="L26" s="136">
        <v>671.19903564453125</v>
      </c>
      <c r="M26" s="136">
        <v>753.2593994140625</v>
      </c>
      <c r="N26" s="136">
        <v>758.41552734375</v>
      </c>
      <c r="O26" s="204"/>
      <c r="P26" s="204"/>
      <c r="Q26" s="204"/>
      <c r="R26" s="204"/>
      <c r="S26" s="153"/>
      <c r="T26" s="153"/>
      <c r="U26" s="153"/>
      <c r="V26" s="153"/>
      <c r="W26" s="153"/>
    </row>
    <row r="27" spans="1:23" ht="25.15" customHeight="1" x14ac:dyDescent="0.45">
      <c r="A27" s="135" t="s">
        <v>85</v>
      </c>
      <c r="B27" s="136">
        <v>2038.8882446289063</v>
      </c>
      <c r="C27" s="136">
        <v>1470.1370849609375</v>
      </c>
      <c r="D27" s="136">
        <v>2031.7109985351563</v>
      </c>
      <c r="E27" s="136">
        <v>2984.7010498046875</v>
      </c>
      <c r="F27" s="136">
        <v>3068.6658935546875</v>
      </c>
      <c r="G27" s="136">
        <v>2711.54443359375</v>
      </c>
      <c r="H27" s="136">
        <v>2873.331298828125</v>
      </c>
      <c r="I27" s="136">
        <v>1306.6052856445313</v>
      </c>
      <c r="J27" s="136">
        <v>638.60388779640198</v>
      </c>
      <c r="K27" s="136">
        <v>601.50230973958969</v>
      </c>
      <c r="L27" s="136">
        <v>134.67170304059982</v>
      </c>
      <c r="M27" s="136">
        <v>459.60773888230324</v>
      </c>
      <c r="N27" s="136">
        <v>1001.51185297966</v>
      </c>
      <c r="O27" s="204"/>
      <c r="P27" s="204"/>
      <c r="Q27" s="204"/>
      <c r="R27" s="204"/>
      <c r="S27" s="153"/>
      <c r="T27" s="153"/>
      <c r="U27" s="153"/>
      <c r="V27" s="153"/>
      <c r="W27" s="153"/>
    </row>
    <row r="28" spans="1:23" ht="25.15" customHeight="1" x14ac:dyDescent="0.45">
      <c r="A28" s="135" t="s">
        <v>97</v>
      </c>
      <c r="B28" s="136">
        <v>621.24658203125</v>
      </c>
      <c r="C28" s="136">
        <v>649.7535400390625</v>
      </c>
      <c r="D28" s="136">
        <v>725.6689453125</v>
      </c>
      <c r="E28" s="136">
        <v>630.73187255859375</v>
      </c>
      <c r="F28" s="136">
        <v>514.35052490234375</v>
      </c>
      <c r="G28" s="136">
        <v>621.0416259765625</v>
      </c>
      <c r="H28" s="136">
        <v>653.635498046875</v>
      </c>
      <c r="I28" s="136">
        <v>570.78485107421875</v>
      </c>
      <c r="J28" s="136">
        <v>676.36151123046875</v>
      </c>
      <c r="K28" s="136">
        <v>722.6510009765625</v>
      </c>
      <c r="L28" s="136">
        <v>797.19989013671875</v>
      </c>
      <c r="M28" s="136">
        <v>908.082275390625</v>
      </c>
      <c r="N28" s="136">
        <v>912.80157470703125</v>
      </c>
      <c r="O28" s="204"/>
      <c r="P28" s="204"/>
      <c r="Q28" s="204"/>
      <c r="R28" s="204"/>
      <c r="S28" s="153"/>
      <c r="T28" s="153"/>
      <c r="U28" s="153"/>
      <c r="V28" s="153"/>
      <c r="W28" s="153"/>
    </row>
    <row r="29" spans="1:23" ht="25.15" customHeight="1" x14ac:dyDescent="0.45">
      <c r="A29" s="135" t="s">
        <v>84</v>
      </c>
      <c r="B29" s="136">
        <v>411.73486328125</v>
      </c>
      <c r="C29" s="136">
        <v>560.44329833984375</v>
      </c>
      <c r="D29" s="136">
        <v>784.44091796875</v>
      </c>
      <c r="E29" s="136">
        <v>1850.883544921875</v>
      </c>
      <c r="F29" s="136">
        <v>2160.224609375</v>
      </c>
      <c r="G29" s="136">
        <v>2420.69970703125</v>
      </c>
      <c r="H29" s="136">
        <v>2351.7001953125</v>
      </c>
      <c r="I29" s="136">
        <v>2104.447021484375</v>
      </c>
      <c r="J29" s="136">
        <v>1967.254150390625</v>
      </c>
      <c r="K29" s="136">
        <v>2999.355712890625</v>
      </c>
      <c r="L29" s="136">
        <v>2805.73193359375</v>
      </c>
      <c r="M29" s="136">
        <v>2118.142822265625</v>
      </c>
      <c r="N29" s="136">
        <v>1752.538818359375</v>
      </c>
      <c r="O29" s="204"/>
      <c r="P29" s="204"/>
      <c r="Q29" s="204"/>
      <c r="R29" s="204"/>
      <c r="S29" s="153"/>
      <c r="T29" s="153"/>
      <c r="U29" s="153"/>
      <c r="V29" s="153"/>
      <c r="W29" s="153"/>
    </row>
    <row r="30" spans="1:23" ht="25.15" customHeight="1" x14ac:dyDescent="0.45">
      <c r="A30" s="139" t="s">
        <v>36</v>
      </c>
      <c r="B30" s="136">
        <v>466.49264144897461</v>
      </c>
      <c r="C30" s="136">
        <v>503.23104286193848</v>
      </c>
      <c r="D30" s="136">
        <v>542.48363876342773</v>
      </c>
      <c r="E30" s="136">
        <v>586.70900058746338</v>
      </c>
      <c r="F30" s="136">
        <v>605.94577622413635</v>
      </c>
      <c r="G30" s="136">
        <v>602.38353633880615</v>
      </c>
      <c r="H30" s="136">
        <v>705.81792783737183</v>
      </c>
      <c r="I30" s="136">
        <v>622.70472240447998</v>
      </c>
      <c r="J30" s="136">
        <v>733.59342575073242</v>
      </c>
      <c r="K30" s="136">
        <v>802.3228759765625</v>
      </c>
      <c r="L30" s="136">
        <v>955.45737457275391</v>
      </c>
      <c r="M30" s="136">
        <v>1088.6730041503906</v>
      </c>
      <c r="N30" s="136">
        <v>1100.368968963623</v>
      </c>
      <c r="O30" s="204"/>
      <c r="P30" s="204"/>
      <c r="Q30" s="204"/>
      <c r="R30" s="204"/>
      <c r="S30" s="153"/>
      <c r="T30" s="153"/>
      <c r="U30" s="153"/>
      <c r="V30" s="153"/>
      <c r="W30" s="153"/>
    </row>
    <row r="31" spans="1:23" ht="25.15" customHeight="1" x14ac:dyDescent="0.45">
      <c r="A31" s="136" t="s">
        <v>37</v>
      </c>
      <c r="B31" s="136">
        <v>2521.6838989257813</v>
      </c>
      <c r="C31" s="136">
        <v>2908.9644775390625</v>
      </c>
      <c r="D31" s="136">
        <v>2549.846923828125</v>
      </c>
      <c r="E31" s="136">
        <v>5180.773193359375</v>
      </c>
      <c r="F31" s="136">
        <v>5772.6103515625</v>
      </c>
      <c r="G31" s="136">
        <v>6630.78955078125</v>
      </c>
      <c r="H31" s="136">
        <v>6190.864013671875</v>
      </c>
      <c r="I31" s="136">
        <v>6342.1015625</v>
      </c>
      <c r="J31" s="136">
        <v>5339.1865234375</v>
      </c>
      <c r="K31" s="136">
        <v>5456.240234375</v>
      </c>
      <c r="L31" s="136">
        <v>7086.9951171875</v>
      </c>
      <c r="M31" s="136">
        <v>8286.352783203125</v>
      </c>
      <c r="N31" s="136">
        <v>9227.29443359375</v>
      </c>
      <c r="O31" s="204"/>
      <c r="P31" s="204"/>
      <c r="Q31" s="204"/>
      <c r="R31" s="204"/>
      <c r="S31" s="153"/>
      <c r="T31" s="153"/>
      <c r="U31" s="153"/>
      <c r="V31" s="153"/>
      <c r="W31" s="153"/>
    </row>
    <row r="32" spans="1:23" ht="25.15" customHeight="1" x14ac:dyDescent="0.45">
      <c r="A32" s="139" t="s">
        <v>38</v>
      </c>
      <c r="B32" s="140">
        <v>4609.03955078125</v>
      </c>
      <c r="C32" s="140">
        <v>6810.802734375</v>
      </c>
      <c r="D32" s="136">
        <v>8060.7412109375</v>
      </c>
      <c r="E32" s="136">
        <v>4947.404296875</v>
      </c>
      <c r="F32" s="136">
        <v>3994.4765625</v>
      </c>
      <c r="G32" s="136">
        <v>3739.292724609375</v>
      </c>
      <c r="H32" s="136">
        <v>3765.328857421875</v>
      </c>
      <c r="I32" s="136">
        <v>3288.900634765625</v>
      </c>
      <c r="J32" s="136">
        <v>3223.548095703125</v>
      </c>
      <c r="K32" s="136">
        <v>2927.842529296875</v>
      </c>
      <c r="L32" s="136">
        <v>2950.9091796875</v>
      </c>
      <c r="M32" s="136">
        <v>3196.14404296875</v>
      </c>
      <c r="N32" s="136">
        <v>4111.31005859375</v>
      </c>
      <c r="O32" s="204"/>
      <c r="P32" s="204"/>
      <c r="Q32" s="204"/>
      <c r="R32" s="204"/>
      <c r="S32" s="153"/>
      <c r="T32" s="153"/>
      <c r="U32" s="153"/>
      <c r="V32" s="153"/>
      <c r="W32" s="153"/>
    </row>
    <row r="33" spans="1:23" ht="25.15" customHeight="1" thickBot="1" x14ac:dyDescent="0.4">
      <c r="A33" s="137" t="s">
        <v>39</v>
      </c>
      <c r="B33" s="138">
        <v>19246.747806549072</v>
      </c>
      <c r="C33" s="138">
        <v>23080.077569961548</v>
      </c>
      <c r="D33" s="138">
        <v>27281.807201385498</v>
      </c>
      <c r="E33" s="138">
        <v>28546.523362159729</v>
      </c>
      <c r="F33" s="138">
        <v>30733.016988992691</v>
      </c>
      <c r="G33" s="138">
        <v>32639.218909263611</v>
      </c>
      <c r="H33" s="138">
        <v>32539.404597759247</v>
      </c>
      <c r="I33" s="138">
        <v>28831.967730522156</v>
      </c>
      <c r="J33" s="138">
        <v>28316.017900705338</v>
      </c>
      <c r="K33" s="138">
        <v>31324.917463243008</v>
      </c>
      <c r="L33" s="138">
        <v>35447.194911658764</v>
      </c>
      <c r="M33" s="138">
        <v>37208.885670095682</v>
      </c>
      <c r="N33" s="138">
        <v>40359.467835187912</v>
      </c>
      <c r="O33" s="204"/>
      <c r="P33" s="204"/>
      <c r="Q33" s="204"/>
      <c r="R33" s="204"/>
      <c r="S33" s="153"/>
      <c r="T33" s="153"/>
      <c r="U33" s="153"/>
      <c r="V33" s="153"/>
      <c r="W33" s="153"/>
    </row>
    <row r="34" spans="1:23" ht="25.15" customHeight="1" thickTop="1" x14ac:dyDescent="0.45">
      <c r="A34" s="135" t="s">
        <v>40</v>
      </c>
      <c r="B34" s="136">
        <v>13489.0185546875</v>
      </c>
      <c r="C34" s="136">
        <v>16450.8984375</v>
      </c>
      <c r="D34" s="136">
        <v>16394.150390625</v>
      </c>
      <c r="E34" s="136">
        <v>16758.734375</v>
      </c>
      <c r="F34" s="136">
        <v>18542.29296875</v>
      </c>
      <c r="G34" s="136">
        <v>17918.453125</v>
      </c>
      <c r="H34" s="136">
        <v>18190.2109375</v>
      </c>
      <c r="I34" s="136">
        <v>17037.80859375</v>
      </c>
      <c r="J34" s="136">
        <v>19585.896484375</v>
      </c>
      <c r="K34" s="136">
        <v>23429.580078125</v>
      </c>
      <c r="L34" s="136">
        <v>24985.185546875</v>
      </c>
      <c r="M34" s="136">
        <v>27883.5625</v>
      </c>
      <c r="N34" s="136">
        <v>31572.005859375</v>
      </c>
      <c r="O34" s="204"/>
      <c r="P34" s="204"/>
      <c r="Q34" s="204"/>
      <c r="R34" s="204"/>
      <c r="S34" s="153"/>
      <c r="T34" s="153"/>
      <c r="U34" s="153"/>
      <c r="V34" s="153"/>
      <c r="W34" s="153"/>
    </row>
    <row r="35" spans="1:23" ht="25.15" customHeight="1" x14ac:dyDescent="0.45">
      <c r="A35" s="135" t="s">
        <v>41</v>
      </c>
      <c r="B35" s="136">
        <v>1817.5463256835938</v>
      </c>
      <c r="C35" s="136">
        <v>2367.6730346679688</v>
      </c>
      <c r="D35" s="136">
        <v>2764.0086059570313</v>
      </c>
      <c r="E35" s="136">
        <v>3151.2243041992188</v>
      </c>
      <c r="F35" s="136">
        <v>3244.7052001953125</v>
      </c>
      <c r="G35" s="136">
        <v>3474.42626953125</v>
      </c>
      <c r="H35" s="136">
        <v>3692.1654052734375</v>
      </c>
      <c r="I35" s="136">
        <v>2459.0482788085938</v>
      </c>
      <c r="J35" s="136">
        <v>2524.4208984375</v>
      </c>
      <c r="K35" s="136">
        <v>3004.5667724609375</v>
      </c>
      <c r="L35" s="136">
        <v>3477.3506469726563</v>
      </c>
      <c r="M35" s="136">
        <v>3965.9371337890625</v>
      </c>
      <c r="N35" s="136">
        <v>4373.7283935546875</v>
      </c>
      <c r="O35" s="204"/>
      <c r="P35" s="204"/>
      <c r="Q35" s="204"/>
      <c r="R35" s="204"/>
      <c r="S35" s="153"/>
      <c r="T35" s="153"/>
      <c r="U35" s="153"/>
      <c r="V35" s="153"/>
      <c r="W35" s="153"/>
    </row>
    <row r="36" spans="1:23" ht="25.15" customHeight="1" x14ac:dyDescent="0.45">
      <c r="A36" s="135" t="s">
        <v>152</v>
      </c>
      <c r="B36" s="136">
        <v>3027.6429128646851</v>
      </c>
      <c r="C36" s="136">
        <v>3604.8551416397095</v>
      </c>
      <c r="D36" s="136">
        <v>4540.7139806747437</v>
      </c>
      <c r="E36" s="136">
        <v>4976.89084815979</v>
      </c>
      <c r="F36" s="136">
        <v>5235.559061050415</v>
      </c>
      <c r="G36" s="136">
        <v>5711.8679666519165</v>
      </c>
      <c r="H36" s="136">
        <v>5708.0920867919922</v>
      </c>
      <c r="I36" s="136">
        <v>4910.0712432861328</v>
      </c>
      <c r="J36" s="136">
        <v>5408.8183174133301</v>
      </c>
      <c r="K36" s="136">
        <v>6026.6706924438477</v>
      </c>
      <c r="L36" s="136">
        <v>7062.2463264465332</v>
      </c>
      <c r="M36" s="136">
        <v>8308.8087196350098</v>
      </c>
      <c r="N36" s="136">
        <v>8544.8951683044434</v>
      </c>
      <c r="O36" s="204"/>
      <c r="P36" s="204"/>
      <c r="Q36" s="204"/>
      <c r="R36" s="204"/>
      <c r="S36" s="153"/>
      <c r="T36" s="153"/>
      <c r="U36" s="153"/>
      <c r="V36" s="153"/>
      <c r="W36" s="153"/>
    </row>
    <row r="37" spans="1:23" ht="25.15" customHeight="1" x14ac:dyDescent="0.45">
      <c r="A37" s="135" t="s">
        <v>86</v>
      </c>
      <c r="B37" s="136">
        <v>2311.303092956543</v>
      </c>
      <c r="C37" s="136">
        <v>2792.4907274246216</v>
      </c>
      <c r="D37" s="136">
        <v>3611.3024024963379</v>
      </c>
      <c r="E37" s="136">
        <v>4044.4090690612793</v>
      </c>
      <c r="F37" s="136">
        <v>4066.6624069213867</v>
      </c>
      <c r="G37" s="136">
        <v>4343.7171249389648</v>
      </c>
      <c r="H37" s="136">
        <v>4215.9607009887695</v>
      </c>
      <c r="I37" s="136">
        <v>3256.4694747924805</v>
      </c>
      <c r="J37" s="136">
        <v>3661.0925941467285</v>
      </c>
      <c r="K37" s="136">
        <v>4202.8340873718262</v>
      </c>
      <c r="L37" s="136">
        <v>4896.7089767456055</v>
      </c>
      <c r="M37" s="136">
        <v>5521.6854858398438</v>
      </c>
      <c r="N37" s="136">
        <v>5582.0721206665039</v>
      </c>
      <c r="O37" s="204"/>
      <c r="P37" s="204"/>
      <c r="Q37" s="204"/>
      <c r="R37" s="204"/>
      <c r="S37" s="153"/>
      <c r="T37" s="153"/>
      <c r="U37" s="153"/>
      <c r="V37" s="153"/>
      <c r="W37" s="153"/>
    </row>
    <row r="38" spans="1:23" ht="25.15" customHeight="1" x14ac:dyDescent="0.45">
      <c r="A38" s="135" t="s">
        <v>87</v>
      </c>
      <c r="B38" s="136">
        <v>716.33981990814209</v>
      </c>
      <c r="C38" s="136">
        <v>812.36441421508789</v>
      </c>
      <c r="D38" s="136">
        <v>929.41157817840576</v>
      </c>
      <c r="E38" s="136">
        <v>932.48177909851074</v>
      </c>
      <c r="F38" s="136">
        <v>1168.8966541290283</v>
      </c>
      <c r="G38" s="136">
        <v>1368.1508417129517</v>
      </c>
      <c r="H38" s="136">
        <v>1492.1313858032227</v>
      </c>
      <c r="I38" s="136">
        <v>1653.6017684936523</v>
      </c>
      <c r="J38" s="136">
        <v>1747.7257232666016</v>
      </c>
      <c r="K38" s="136">
        <v>1823.8366050720215</v>
      </c>
      <c r="L38" s="136">
        <v>2165.5373497009277</v>
      </c>
      <c r="M38" s="136">
        <v>2787.123233795166</v>
      </c>
      <c r="N38" s="136">
        <v>2962.8230476379395</v>
      </c>
      <c r="O38" s="204"/>
      <c r="P38" s="204"/>
      <c r="Q38" s="204"/>
      <c r="R38" s="204"/>
      <c r="S38" s="153"/>
      <c r="T38" s="153"/>
      <c r="U38" s="153"/>
      <c r="V38" s="153"/>
      <c r="W38" s="153"/>
    </row>
    <row r="39" spans="1:23" ht="25.15" customHeight="1" x14ac:dyDescent="0.45">
      <c r="A39" s="136" t="s">
        <v>243</v>
      </c>
      <c r="B39" s="136">
        <v>1747.021728515625</v>
      </c>
      <c r="C39" s="136">
        <v>2527.49658203125</v>
      </c>
      <c r="D39" s="136">
        <v>2107.370849609375</v>
      </c>
      <c r="E39" s="136">
        <v>2347.573486328125</v>
      </c>
      <c r="F39" s="136">
        <v>2622.404052734375</v>
      </c>
      <c r="G39" s="136">
        <v>2459.095458984375</v>
      </c>
      <c r="H39" s="136">
        <v>2576.606201171875</v>
      </c>
      <c r="I39" s="136">
        <v>2976.34228515625</v>
      </c>
      <c r="J39" s="136">
        <v>2924.39990234375</v>
      </c>
      <c r="K39" s="136">
        <v>2834.070068359375</v>
      </c>
      <c r="L39" s="136">
        <v>2802.164306640625</v>
      </c>
      <c r="M39" s="136">
        <v>2707.943603515625</v>
      </c>
      <c r="N39" s="136">
        <v>2913.603515625</v>
      </c>
      <c r="O39" s="204"/>
      <c r="P39" s="204"/>
      <c r="Q39" s="204"/>
      <c r="R39" s="204"/>
      <c r="S39" s="153"/>
      <c r="T39" s="153"/>
      <c r="U39" s="153"/>
      <c r="V39" s="153"/>
      <c r="W39" s="153"/>
    </row>
    <row r="40" spans="1:23" ht="25.15" customHeight="1" x14ac:dyDescent="0.45">
      <c r="A40" s="136" t="s">
        <v>266</v>
      </c>
      <c r="B40" s="136">
        <v>7606.421142578125</v>
      </c>
      <c r="C40" s="136">
        <v>7866.857666015625</v>
      </c>
      <c r="D40" s="136">
        <v>10173.98095703125</v>
      </c>
      <c r="E40" s="136">
        <v>10886.361328125</v>
      </c>
      <c r="F40" s="136">
        <v>12285.21533203125</v>
      </c>
      <c r="G40" s="136">
        <v>13976.0859375</v>
      </c>
      <c r="H40" s="136">
        <v>12631.56982421875</v>
      </c>
      <c r="I40" s="136">
        <v>12192.30419921875</v>
      </c>
      <c r="J40" s="136">
        <v>13186.56396484375</v>
      </c>
      <c r="K40" s="136">
        <v>13996.05615234375</v>
      </c>
      <c r="L40" s="136">
        <v>15680.48681640625</v>
      </c>
      <c r="M40" s="136">
        <v>18820.49267578125</v>
      </c>
      <c r="N40" s="136">
        <v>22799.6337890625</v>
      </c>
      <c r="O40" s="204"/>
      <c r="P40" s="204"/>
      <c r="Q40" s="204"/>
      <c r="R40" s="204"/>
      <c r="S40" s="153"/>
      <c r="T40" s="153"/>
      <c r="U40" s="153"/>
      <c r="V40" s="153"/>
      <c r="W40" s="153"/>
    </row>
    <row r="41" spans="1:23" ht="25.15" customHeight="1" x14ac:dyDescent="0.45">
      <c r="A41" s="135" t="s">
        <v>244</v>
      </c>
      <c r="B41" s="136">
        <v>6794.33154296875</v>
      </c>
      <c r="C41" s="136">
        <v>7161.04150390625</v>
      </c>
      <c r="D41" s="136">
        <v>7408.13232421875</v>
      </c>
      <c r="E41" s="136">
        <v>8133.73828125</v>
      </c>
      <c r="F41" s="136">
        <v>9136.0458984375</v>
      </c>
      <c r="G41" s="136">
        <v>9557.1005859375</v>
      </c>
      <c r="H41" s="136">
        <v>10021.81640625</v>
      </c>
      <c r="I41" s="136">
        <v>10288.7373046875</v>
      </c>
      <c r="J41" s="136">
        <v>10501.90234375</v>
      </c>
      <c r="K41" s="136">
        <v>10749.4306640625</v>
      </c>
      <c r="L41" s="136">
        <v>10990.857421875</v>
      </c>
      <c r="M41" s="136">
        <v>11520.1826171875</v>
      </c>
      <c r="N41" s="136">
        <v>12704.0341796875</v>
      </c>
      <c r="O41" s="204"/>
      <c r="P41" s="204"/>
      <c r="Q41" s="204"/>
      <c r="R41" s="204"/>
      <c r="S41" s="153"/>
      <c r="T41" s="153"/>
      <c r="U41" s="153"/>
      <c r="V41" s="153"/>
      <c r="W41" s="153"/>
    </row>
    <row r="42" spans="1:23" ht="25.15" customHeight="1" x14ac:dyDescent="0.45">
      <c r="A42" s="135" t="s">
        <v>267</v>
      </c>
      <c r="B42" s="136">
        <v>871.70042419433594</v>
      </c>
      <c r="C42" s="136">
        <v>958.74330520629883</v>
      </c>
      <c r="D42" s="136">
        <v>1197.3282356262207</v>
      </c>
      <c r="E42" s="136">
        <v>1184.3115196228027</v>
      </c>
      <c r="F42" s="136">
        <v>1170.392406463623</v>
      </c>
      <c r="G42" s="136">
        <v>1217.4754333496094</v>
      </c>
      <c r="H42" s="136">
        <v>1214.8248558044434</v>
      </c>
      <c r="I42" s="136">
        <v>1111.7354698181152</v>
      </c>
      <c r="J42" s="136">
        <v>1046.7074928283691</v>
      </c>
      <c r="K42" s="136">
        <v>1066.0816116333008</v>
      </c>
      <c r="L42" s="136">
        <v>1109.1468391418457</v>
      </c>
      <c r="M42" s="136">
        <v>1167.2475547790527</v>
      </c>
      <c r="N42" s="136">
        <v>1133.0388641357422</v>
      </c>
      <c r="O42" s="204"/>
      <c r="P42" s="204"/>
      <c r="Q42" s="204"/>
      <c r="R42" s="204"/>
      <c r="S42" s="153"/>
      <c r="T42" s="153"/>
      <c r="U42" s="153"/>
      <c r="V42" s="153"/>
      <c r="W42" s="153"/>
    </row>
    <row r="43" spans="1:23" ht="25.5" customHeight="1" x14ac:dyDescent="0.45">
      <c r="A43" s="135" t="s">
        <v>245</v>
      </c>
      <c r="B43" s="136">
        <v>1684.2021484375</v>
      </c>
      <c r="C43" s="136">
        <v>1745.7794189453125</v>
      </c>
      <c r="D43" s="136">
        <v>1933.2747802734375</v>
      </c>
      <c r="E43" s="136">
        <v>1742.4609375</v>
      </c>
      <c r="F43" s="136">
        <v>1799.03515625</v>
      </c>
      <c r="G43" s="136">
        <v>1862.896240234375</v>
      </c>
      <c r="H43" s="136">
        <v>1910.9434814453125</v>
      </c>
      <c r="I43" s="136">
        <v>1798.4251708984375</v>
      </c>
      <c r="J43" s="136">
        <v>1795.66064453125</v>
      </c>
      <c r="K43" s="136">
        <v>2029.6004638671875</v>
      </c>
      <c r="L43" s="136">
        <v>2277.958251953125</v>
      </c>
      <c r="M43" s="136">
        <v>2434.834716796875</v>
      </c>
      <c r="N43" s="136">
        <v>2611.7138671875</v>
      </c>
      <c r="O43" s="204"/>
      <c r="P43" s="204"/>
      <c r="Q43" s="204"/>
      <c r="R43" s="204"/>
      <c r="S43" s="153"/>
      <c r="T43" s="153"/>
      <c r="U43" s="153"/>
      <c r="V43" s="153"/>
      <c r="W43" s="153"/>
    </row>
    <row r="44" spans="1:23" ht="21.75" customHeight="1" x14ac:dyDescent="0.45">
      <c r="A44" s="135" t="s">
        <v>246</v>
      </c>
      <c r="B44" s="136">
        <v>1839.3514404296875</v>
      </c>
      <c r="C44" s="136">
        <v>2176.0755805969238</v>
      </c>
      <c r="D44" s="136">
        <v>2383.8762893676758</v>
      </c>
      <c r="E44" s="136">
        <v>2636.7988548278809</v>
      </c>
      <c r="F44" s="136">
        <v>2854.2011260986328</v>
      </c>
      <c r="G44" s="136">
        <v>3074.4502487182617</v>
      </c>
      <c r="H44" s="136">
        <v>3298.7815818786621</v>
      </c>
      <c r="I44" s="136">
        <v>3168.9233360290527</v>
      </c>
      <c r="J44" s="136">
        <v>3000.7170219421387</v>
      </c>
      <c r="K44" s="136">
        <v>3052.6312942504883</v>
      </c>
      <c r="L44" s="136">
        <v>3320.1323394775391</v>
      </c>
      <c r="M44" s="136">
        <v>3589.1814956665039</v>
      </c>
      <c r="N44" s="136">
        <v>3835.7540283203125</v>
      </c>
      <c r="O44" s="204"/>
      <c r="P44" s="204"/>
      <c r="Q44" s="204"/>
      <c r="R44" s="204"/>
      <c r="S44" s="153"/>
      <c r="T44" s="153"/>
      <c r="U44" s="153"/>
      <c r="V44" s="153"/>
      <c r="W44" s="153"/>
    </row>
    <row r="45" spans="1:23" ht="25.15" customHeight="1" x14ac:dyDescent="0.45">
      <c r="A45" s="139" t="s">
        <v>43</v>
      </c>
      <c r="B45" s="136">
        <v>13442.2177734375</v>
      </c>
      <c r="C45" s="136">
        <v>14797.046875</v>
      </c>
      <c r="D45" s="136">
        <v>16707.380859375</v>
      </c>
      <c r="E45" s="136">
        <v>17644.8671875</v>
      </c>
      <c r="F45" s="140">
        <v>19622.400390625</v>
      </c>
      <c r="G45" s="140">
        <v>20721.828125</v>
      </c>
      <c r="H45" s="140">
        <v>20828.677734375</v>
      </c>
      <c r="I45" s="140">
        <v>20229.017578125</v>
      </c>
      <c r="J45" s="140">
        <v>18878.046875</v>
      </c>
      <c r="K45" s="140">
        <v>19391.4921875</v>
      </c>
      <c r="L45" s="140">
        <v>19896.390625</v>
      </c>
      <c r="M45" s="140">
        <v>21487.15234375</v>
      </c>
      <c r="N45" s="140">
        <v>22156.84375</v>
      </c>
      <c r="O45" s="204"/>
      <c r="P45" s="204"/>
      <c r="Q45" s="204"/>
      <c r="R45" s="204"/>
      <c r="S45" s="153"/>
      <c r="T45" s="153"/>
      <c r="U45" s="153"/>
      <c r="V45" s="153"/>
      <c r="W45" s="153"/>
    </row>
    <row r="46" spans="1:23" ht="25.15" customHeight="1" x14ac:dyDescent="0.45">
      <c r="A46" s="139" t="s">
        <v>44</v>
      </c>
      <c r="B46" s="136">
        <v>10586.4052734375</v>
      </c>
      <c r="C46" s="136">
        <v>12617.254272460938</v>
      </c>
      <c r="D46" s="136">
        <v>12807.635620117188</v>
      </c>
      <c r="E46" s="136">
        <v>14883.923583984375</v>
      </c>
      <c r="F46" s="140">
        <v>16537.575927734375</v>
      </c>
      <c r="G46" s="140">
        <v>17429.713623046875</v>
      </c>
      <c r="H46" s="140">
        <v>18589.84423828125</v>
      </c>
      <c r="I46" s="140">
        <v>18775.6962890625</v>
      </c>
      <c r="J46" s="140">
        <v>19170.908935546875</v>
      </c>
      <c r="K46" s="140">
        <v>20113.141845703125</v>
      </c>
      <c r="L46" s="140">
        <v>22165.2705078125</v>
      </c>
      <c r="M46" s="140">
        <v>22846.137939453125</v>
      </c>
      <c r="N46" s="140">
        <v>24232.332763671875</v>
      </c>
      <c r="O46" s="204"/>
      <c r="P46" s="204"/>
      <c r="Q46" s="204"/>
      <c r="R46" s="204"/>
      <c r="S46" s="153"/>
      <c r="T46" s="153"/>
      <c r="U46" s="153"/>
      <c r="V46" s="153"/>
      <c r="W46" s="153"/>
    </row>
    <row r="47" spans="1:23" ht="25.15" customHeight="1" x14ac:dyDescent="0.45">
      <c r="A47" s="135" t="s">
        <v>45</v>
      </c>
      <c r="B47" s="136">
        <v>4031.307861328125</v>
      </c>
      <c r="C47" s="136">
        <v>4572.3447265625</v>
      </c>
      <c r="D47" s="136">
        <v>5182.8857421875</v>
      </c>
      <c r="E47" s="136">
        <v>5634.84033203125</v>
      </c>
      <c r="F47" s="136">
        <v>6353.19873046875</v>
      </c>
      <c r="G47" s="136">
        <v>6147.5029296875</v>
      </c>
      <c r="H47" s="136">
        <v>6017.20166015625</v>
      </c>
      <c r="I47" s="136">
        <v>6327.4716796875</v>
      </c>
      <c r="J47" s="136">
        <v>6732.640625</v>
      </c>
      <c r="K47" s="136">
        <v>6870.72802734375</v>
      </c>
      <c r="L47" s="136">
        <v>7070.4208984375</v>
      </c>
      <c r="M47" s="136">
        <v>8782.49609375</v>
      </c>
      <c r="N47" s="136">
        <v>9690.158203125</v>
      </c>
      <c r="O47" s="204"/>
      <c r="P47" s="204"/>
      <c r="Q47" s="204"/>
      <c r="R47" s="204"/>
      <c r="S47" s="153"/>
      <c r="T47" s="153"/>
      <c r="U47" s="153"/>
      <c r="V47" s="153"/>
      <c r="W47" s="153"/>
    </row>
    <row r="48" spans="1:23" ht="28.5" customHeight="1" x14ac:dyDescent="0.35">
      <c r="A48" s="141" t="s">
        <v>46</v>
      </c>
      <c r="B48" s="142">
        <v>861.3902587890625</v>
      </c>
      <c r="C48" s="142">
        <v>957.4534912109375</v>
      </c>
      <c r="D48" s="142">
        <v>1006.7491455078125</v>
      </c>
      <c r="E48" s="142">
        <v>1089.881591796875</v>
      </c>
      <c r="F48" s="142">
        <v>1168.4483642578125</v>
      </c>
      <c r="G48" s="142">
        <v>1188.1285400390625</v>
      </c>
      <c r="H48" s="142">
        <v>1201.5543212890625</v>
      </c>
      <c r="I48" s="142">
        <v>1135.1265869140625</v>
      </c>
      <c r="J48" s="142">
        <v>1234.7569580078125</v>
      </c>
      <c r="K48" s="142">
        <v>1351.03857421875</v>
      </c>
      <c r="L48" s="142">
        <v>1544.9171142578125</v>
      </c>
      <c r="M48" s="142">
        <v>1650.505859375</v>
      </c>
      <c r="N48" s="142">
        <v>1759.7061767578125</v>
      </c>
      <c r="O48" s="204"/>
      <c r="P48" s="204"/>
      <c r="Q48" s="204"/>
      <c r="R48" s="204"/>
      <c r="S48" s="153"/>
      <c r="T48" s="153"/>
      <c r="U48" s="153"/>
      <c r="V48" s="153"/>
      <c r="W48" s="153"/>
    </row>
    <row r="49" spans="1:23" ht="25.5" customHeight="1" thickBot="1" x14ac:dyDescent="0.4">
      <c r="A49" s="137" t="s">
        <v>47</v>
      </c>
      <c r="B49" s="138">
        <v>67798.55738735199</v>
      </c>
      <c r="C49" s="138">
        <v>77803.520035743713</v>
      </c>
      <c r="D49" s="138">
        <v>84607.487780570984</v>
      </c>
      <c r="E49" s="138">
        <v>91071.606630325317</v>
      </c>
      <c r="F49" s="138">
        <v>100571.47461509705</v>
      </c>
      <c r="G49" s="138">
        <v>104739.02448368073</v>
      </c>
      <c r="H49" s="138">
        <v>105882.28873443604</v>
      </c>
      <c r="I49" s="138">
        <v>102410.70801544189</v>
      </c>
      <c r="J49" s="138">
        <v>105991.44046401978</v>
      </c>
      <c r="K49" s="138">
        <v>113915.08843231201</v>
      </c>
      <c r="L49" s="138">
        <v>122382.52764129639</v>
      </c>
      <c r="M49" s="138">
        <v>135164.483253479</v>
      </c>
      <c r="N49" s="138">
        <v>148327.44855880737</v>
      </c>
      <c r="O49" s="204"/>
      <c r="P49" s="204"/>
      <c r="Q49" s="204"/>
      <c r="R49" s="204"/>
      <c r="S49" s="153"/>
      <c r="T49" s="153"/>
      <c r="U49" s="153"/>
      <c r="V49" s="153"/>
      <c r="W49" s="153"/>
    </row>
    <row r="50" spans="1:23" ht="19.5" thickTop="1" thickBot="1" x14ac:dyDescent="0.4">
      <c r="A50" s="137" t="s">
        <v>48</v>
      </c>
      <c r="B50" s="138">
        <v>108156.66877269745</v>
      </c>
      <c r="C50" s="138">
        <v>124684.6915845871</v>
      </c>
      <c r="D50" s="138">
        <v>134566.42595386505</v>
      </c>
      <c r="E50" s="138">
        <v>145060.49658298492</v>
      </c>
      <c r="F50" s="138">
        <v>158481.80084443092</v>
      </c>
      <c r="G50" s="138">
        <v>167457.39420700073</v>
      </c>
      <c r="H50" s="138">
        <v>167737.79305028915</v>
      </c>
      <c r="I50" s="138">
        <v>163355.55783176422</v>
      </c>
      <c r="J50" s="138">
        <v>168330.25673699379</v>
      </c>
      <c r="K50" s="138">
        <v>187659.38710099459</v>
      </c>
      <c r="L50" s="138">
        <v>210687.05648010969</v>
      </c>
      <c r="M50" s="138">
        <v>226890.8906711638</v>
      </c>
      <c r="N50" s="138">
        <v>245278.87648463249</v>
      </c>
      <c r="O50" s="204"/>
      <c r="P50" s="204"/>
      <c r="Q50" s="204"/>
      <c r="R50" s="204"/>
      <c r="U50" s="153"/>
      <c r="V50" s="153"/>
      <c r="W50" s="153"/>
    </row>
    <row r="51" spans="1:23" ht="19" thickTop="1" x14ac:dyDescent="0.45">
      <c r="A51" s="143" t="s">
        <v>49</v>
      </c>
      <c r="B51" s="143">
        <v>9266.48046875</v>
      </c>
      <c r="C51" s="143">
        <v>10151.28125</v>
      </c>
      <c r="D51" s="143">
        <v>11452.2236328125</v>
      </c>
      <c r="E51" s="143">
        <v>12647.1787109375</v>
      </c>
      <c r="F51" s="143">
        <v>13088.2119140625</v>
      </c>
      <c r="G51" s="143">
        <v>13609.6494140625</v>
      </c>
      <c r="H51" s="143">
        <v>13473.0009765625</v>
      </c>
      <c r="I51" s="143">
        <v>10887.5126953125</v>
      </c>
      <c r="J51" s="143">
        <v>14962.0576171875</v>
      </c>
      <c r="K51" s="143">
        <v>17924.732421875</v>
      </c>
      <c r="L51" s="143">
        <v>20297.845703125</v>
      </c>
      <c r="M51" s="143">
        <v>23133.830078125</v>
      </c>
      <c r="N51" s="143">
        <v>24489.310546875</v>
      </c>
      <c r="O51" s="204"/>
      <c r="P51" s="204"/>
      <c r="Q51" s="204"/>
      <c r="R51" s="204"/>
      <c r="U51" s="153"/>
      <c r="V51" s="153"/>
      <c r="W51" s="153"/>
    </row>
    <row r="52" spans="1:23" ht="25.5" customHeight="1" thickBot="1" x14ac:dyDescent="0.4">
      <c r="A52" s="145" t="s">
        <v>50</v>
      </c>
      <c r="B52" s="146">
        <v>117423.14924144745</v>
      </c>
      <c r="C52" s="146">
        <v>134835.9728345871</v>
      </c>
      <c r="D52" s="146">
        <v>146018.64958667755</v>
      </c>
      <c r="E52" s="146">
        <v>157707.67529392242</v>
      </c>
      <c r="F52" s="146">
        <v>171570.01275849342</v>
      </c>
      <c r="G52" s="146">
        <v>181067.04362106323</v>
      </c>
      <c r="H52" s="146">
        <v>181210.79402685165</v>
      </c>
      <c r="I52" s="146">
        <v>174243.07052707672</v>
      </c>
      <c r="J52" s="146">
        <v>183292.31435418129</v>
      </c>
      <c r="K52" s="146">
        <v>205584.11952286959</v>
      </c>
      <c r="L52" s="146">
        <v>230984.90218323469</v>
      </c>
      <c r="M52" s="146">
        <v>250024.7207492888</v>
      </c>
      <c r="N52" s="146">
        <v>269768.18703150749</v>
      </c>
      <c r="O52" s="204"/>
      <c r="P52" s="204"/>
      <c r="Q52" s="204"/>
      <c r="R52" s="204"/>
      <c r="U52" s="153"/>
      <c r="V52" s="153"/>
      <c r="W52" s="153"/>
    </row>
    <row r="53" spans="1:23" ht="15" thickTop="1" x14ac:dyDescent="0.35"/>
    <row r="54" spans="1:23" x14ac:dyDescent="0.35">
      <c r="H54" s="14"/>
    </row>
    <row r="57" spans="1:23" x14ac:dyDescent="0.35">
      <c r="E57" s="144"/>
      <c r="F57" s="144"/>
    </row>
    <row r="59" spans="1:23" x14ac:dyDescent="0.35">
      <c r="E59" s="144"/>
      <c r="F59" s="144"/>
    </row>
  </sheetData>
  <phoneticPr fontId="26" type="noConversion"/>
  <hyperlinks>
    <hyperlink ref="E1" location="'Table of Content'!A1" display="Back to Table of Content" xr:uid="{00000000-0004-0000-0400-000000000000}"/>
  </hyperlinks>
  <pageMargins left="0.7" right="0.7" top="0.75" bottom="0.75" header="0.3" footer="0.3"/>
  <ignoredErrors>
    <ignoredError sqref="B4:I4 J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53"/>
  <sheetViews>
    <sheetView zoomScale="90" zoomScaleNormal="90" workbookViewId="0">
      <pane xSplit="1" ySplit="4" topLeftCell="D45" activePane="bottomRight" state="frozen"/>
      <selection pane="topRight" activeCell="B1" sqref="B1"/>
      <selection pane="bottomLeft" activeCell="A5" sqref="A5"/>
      <selection pane="bottomRight" activeCell="I54" sqref="I54"/>
    </sheetView>
  </sheetViews>
  <sheetFormatPr defaultRowHeight="14.5" x14ac:dyDescent="0.35"/>
  <cols>
    <col min="1" max="1" width="54.81640625" customWidth="1"/>
    <col min="2" max="5" width="10.7265625" customWidth="1"/>
  </cols>
  <sheetData>
    <row r="1" spans="1:16" ht="43.5" x14ac:dyDescent="0.35">
      <c r="C1" s="207" t="s">
        <v>295</v>
      </c>
    </row>
    <row r="2" spans="1:16" ht="18" x14ac:dyDescent="0.4">
      <c r="A2" s="131" t="s">
        <v>237</v>
      </c>
    </row>
    <row r="3" spans="1:16" ht="15" thickBot="1" x14ac:dyDescent="0.4"/>
    <row r="4" spans="1:16" ht="25.15" customHeight="1" thickTop="1" thickBot="1" x14ac:dyDescent="0.4">
      <c r="A4" s="133" t="s">
        <v>27</v>
      </c>
      <c r="B4" s="134" t="s">
        <v>144</v>
      </c>
      <c r="C4" s="134" t="s">
        <v>145</v>
      </c>
      <c r="D4" s="134" t="s">
        <v>146</v>
      </c>
      <c r="E4" s="134" t="s">
        <v>241</v>
      </c>
      <c r="F4" s="134" t="s">
        <v>261</v>
      </c>
      <c r="G4" s="134" t="s">
        <v>292</v>
      </c>
      <c r="H4" s="134" t="s">
        <v>293</v>
      </c>
      <c r="I4" s="134" t="s">
        <v>300</v>
      </c>
      <c r="J4" s="134" t="s">
        <v>364</v>
      </c>
      <c r="K4" s="134" t="s">
        <v>366</v>
      </c>
      <c r="L4" s="134" t="s">
        <v>367</v>
      </c>
    </row>
    <row r="5" spans="1:16" ht="25.15" customHeight="1" thickTop="1" x14ac:dyDescent="0.45">
      <c r="A5" s="135" t="s">
        <v>265</v>
      </c>
      <c r="B5" s="147">
        <v>6.6504267987740056</v>
      </c>
      <c r="C5" s="147">
        <v>6.7201176332317285</v>
      </c>
      <c r="D5" s="147">
        <v>7.6761562213032972</v>
      </c>
      <c r="E5" s="147">
        <v>7.7682976890973974</v>
      </c>
      <c r="F5" s="147">
        <v>7.0839768478018552</v>
      </c>
      <c r="G5" s="147">
        <v>9.1581784660100194</v>
      </c>
      <c r="H5" s="147">
        <v>9.5630036945175245</v>
      </c>
      <c r="I5" s="147">
        <v>8.7588938966941043</v>
      </c>
      <c r="J5" s="147">
        <v>7.6078788208834727</v>
      </c>
      <c r="K5" s="147">
        <v>7.1543454377398081</v>
      </c>
      <c r="L5" s="147">
        <v>6.9891318966146967</v>
      </c>
      <c r="M5" s="204"/>
      <c r="N5" s="204"/>
      <c r="O5" s="204"/>
      <c r="P5" s="204"/>
    </row>
    <row r="6" spans="1:16" ht="25.15" customHeight="1" x14ac:dyDescent="0.45">
      <c r="A6" s="135" t="s">
        <v>28</v>
      </c>
      <c r="B6" s="147">
        <v>2.3076023471618785</v>
      </c>
      <c r="C6" s="147">
        <v>2.1430221724592209</v>
      </c>
      <c r="D6" s="147">
        <v>2.9745045932588896</v>
      </c>
      <c r="E6" s="147">
        <v>2.997364484047476</v>
      </c>
      <c r="F6" s="147">
        <v>2.8572346937644539</v>
      </c>
      <c r="G6" s="147">
        <v>3.5909037070911527</v>
      </c>
      <c r="H6" s="147">
        <v>3.9909254220978347</v>
      </c>
      <c r="I6" s="147">
        <v>3.2354238224052474</v>
      </c>
      <c r="J6" s="147">
        <v>2.7033872971284967</v>
      </c>
      <c r="K6" s="147">
        <v>2.4977207913195976</v>
      </c>
      <c r="L6" s="147">
        <v>2.2492566211615848</v>
      </c>
      <c r="M6" s="204"/>
      <c r="N6" s="204"/>
      <c r="O6" s="204"/>
      <c r="P6" s="204"/>
    </row>
    <row r="7" spans="1:16" ht="25.15" customHeight="1" x14ac:dyDescent="0.45">
      <c r="A7" s="135" t="s">
        <v>29</v>
      </c>
      <c r="B7" s="147">
        <v>1.6964538742809649</v>
      </c>
      <c r="C7" s="147">
        <v>1.7114611871775427</v>
      </c>
      <c r="D7" s="147">
        <v>2.0821761714993259</v>
      </c>
      <c r="E7" s="147">
        <v>2.2743325505684311</v>
      </c>
      <c r="F7" s="147">
        <v>1.6429386424865353</v>
      </c>
      <c r="G7" s="147">
        <v>2.9440980670394725</v>
      </c>
      <c r="H7" s="147">
        <v>2.9272480596018151</v>
      </c>
      <c r="I7" s="147">
        <v>2.92224148570125</v>
      </c>
      <c r="J7" s="147">
        <v>2.1012226224174602</v>
      </c>
      <c r="K7" s="147">
        <v>2.0507389648316496</v>
      </c>
      <c r="L7" s="147">
        <v>2.2867420791189459</v>
      </c>
      <c r="M7" s="204"/>
      <c r="N7" s="204"/>
      <c r="O7" s="204"/>
      <c r="P7" s="204"/>
    </row>
    <row r="8" spans="1:16" ht="25.15" customHeight="1" x14ac:dyDescent="0.45">
      <c r="A8" s="135" t="s">
        <v>242</v>
      </c>
      <c r="B8" s="147">
        <v>2.6463705773311621</v>
      </c>
      <c r="C8" s="147">
        <v>2.8656342735949649</v>
      </c>
      <c r="D8" s="147">
        <v>2.6194754565450813</v>
      </c>
      <c r="E8" s="147">
        <v>2.4966006544814903</v>
      </c>
      <c r="F8" s="147">
        <v>2.5838035115508662</v>
      </c>
      <c r="G8" s="147">
        <v>2.6231766918793937</v>
      </c>
      <c r="H8" s="147">
        <v>2.6448302128178742</v>
      </c>
      <c r="I8" s="147">
        <v>2.6012285885876074</v>
      </c>
      <c r="J8" s="147">
        <v>2.8032689013375163</v>
      </c>
      <c r="K8" s="147">
        <v>2.6058856815885609</v>
      </c>
      <c r="L8" s="147">
        <v>2.4531331963341656</v>
      </c>
      <c r="M8" s="204"/>
      <c r="N8" s="204"/>
      <c r="O8" s="204"/>
      <c r="P8" s="204"/>
    </row>
    <row r="9" spans="1:16" ht="25.15" customHeight="1" x14ac:dyDescent="0.45">
      <c r="A9" s="135" t="s">
        <v>30</v>
      </c>
      <c r="B9" s="147">
        <v>8.8798708968277378</v>
      </c>
      <c r="C9" s="147">
        <v>9.4124938855688089</v>
      </c>
      <c r="D9" s="147">
        <v>8.1642046922304097</v>
      </c>
      <c r="E9" s="147">
        <v>8.8438644208699948</v>
      </c>
      <c r="F9" s="147">
        <v>9.0939224189216485</v>
      </c>
      <c r="G9" s="147">
        <v>9.2717550680239498</v>
      </c>
      <c r="H9" s="147">
        <v>8.9990393961302342</v>
      </c>
      <c r="I9" s="147">
        <v>11.874694584696721</v>
      </c>
      <c r="J9" s="147">
        <v>15.275579546981673</v>
      </c>
      <c r="K9" s="147">
        <v>14.650507132121202</v>
      </c>
      <c r="L9" s="147">
        <v>13.988864327983709</v>
      </c>
      <c r="M9" s="204"/>
      <c r="N9" s="204"/>
      <c r="O9" s="204"/>
      <c r="P9" s="204"/>
    </row>
    <row r="10" spans="1:16" ht="25.15" customHeight="1" x14ac:dyDescent="0.45">
      <c r="A10" s="135" t="s">
        <v>31</v>
      </c>
      <c r="B10" s="147">
        <v>5.4109369406893348</v>
      </c>
      <c r="C10" s="147">
        <v>4.5905609721878227</v>
      </c>
      <c r="D10" s="147">
        <v>3.9150149791466</v>
      </c>
      <c r="E10" s="147">
        <v>4.3713572851547902</v>
      </c>
      <c r="F10" s="147">
        <v>3.3444211648559232</v>
      </c>
      <c r="G10" s="147">
        <v>2.7090806191760262</v>
      </c>
      <c r="H10" s="147">
        <v>3.1151803885433864</v>
      </c>
      <c r="I10" s="147">
        <v>5.6518274819045304</v>
      </c>
      <c r="J10" s="147">
        <v>5.8223210651746351</v>
      </c>
      <c r="K10" s="147">
        <v>3.2449959219524809</v>
      </c>
      <c r="L10" s="147">
        <v>2.426759098422858</v>
      </c>
      <c r="M10" s="204"/>
      <c r="N10" s="204"/>
      <c r="O10" s="204"/>
      <c r="P10" s="204"/>
    </row>
    <row r="11" spans="1:16" ht="25.15" customHeight="1" x14ac:dyDescent="0.45">
      <c r="A11" s="135" t="s">
        <v>95</v>
      </c>
      <c r="B11" s="147">
        <v>0.93744062052366428</v>
      </c>
      <c r="C11" s="147">
        <v>0.90615380260744971</v>
      </c>
      <c r="D11" s="147">
        <v>0.98518063206773121</v>
      </c>
      <c r="E11" s="147">
        <v>1.2251111061270192</v>
      </c>
      <c r="F11" s="147">
        <v>1.813799398992598</v>
      </c>
      <c r="G11" s="147">
        <v>2.0119345254512484</v>
      </c>
      <c r="H11" s="147">
        <v>1.6793010639870474</v>
      </c>
      <c r="I11" s="147">
        <v>2.0161780511797547</v>
      </c>
      <c r="J11" s="147">
        <v>2.5550345866083015</v>
      </c>
      <c r="K11" s="147">
        <v>3.8930021576537195</v>
      </c>
      <c r="L11" s="147">
        <v>2.7129236627200877</v>
      </c>
      <c r="M11" s="204"/>
      <c r="N11" s="204"/>
      <c r="O11" s="204"/>
      <c r="P11" s="204"/>
    </row>
    <row r="12" spans="1:16" ht="25.15" customHeight="1" x14ac:dyDescent="0.45">
      <c r="A12" s="135" t="s">
        <v>96</v>
      </c>
      <c r="B12" s="147">
        <v>1.8963105128738893</v>
      </c>
      <c r="C12" s="172">
        <v>3.273756790300447</v>
      </c>
      <c r="D12" s="147">
        <v>2.665455253046964</v>
      </c>
      <c r="E12" s="147">
        <v>2.5138265934090214</v>
      </c>
      <c r="F12" s="147">
        <v>3.1773262586315245</v>
      </c>
      <c r="G12" s="147">
        <v>3.9323611728604644</v>
      </c>
      <c r="H12" s="147">
        <v>3.5195022079953837</v>
      </c>
      <c r="I12" s="147">
        <v>3.2947093940274952</v>
      </c>
      <c r="J12" s="147">
        <v>5.5441584183616088</v>
      </c>
      <c r="K12" s="147">
        <v>6.2068412202507517</v>
      </c>
      <c r="L12" s="147">
        <v>7.7351317259454637</v>
      </c>
      <c r="M12" s="204"/>
      <c r="N12" s="204"/>
      <c r="O12" s="204"/>
      <c r="P12" s="204"/>
    </row>
    <row r="13" spans="1:16" ht="25.15" customHeight="1" x14ac:dyDescent="0.45">
      <c r="A13" s="135" t="s">
        <v>32</v>
      </c>
      <c r="B13" s="147">
        <v>0.63518282274085036</v>
      </c>
      <c r="C13" s="147">
        <v>0.64202232047308949</v>
      </c>
      <c r="D13" s="147">
        <v>0.59855382796911505</v>
      </c>
      <c r="E13" s="147">
        <v>0.73356943617916393</v>
      </c>
      <c r="F13" s="147">
        <v>0.75837559644160257</v>
      </c>
      <c r="G13" s="147">
        <v>0.61837875053621028</v>
      </c>
      <c r="H13" s="147">
        <v>0.68505573560441613</v>
      </c>
      <c r="I13" s="147">
        <v>0.91197965758494093</v>
      </c>
      <c r="J13" s="147">
        <v>1.3540654768371276</v>
      </c>
      <c r="K13" s="147">
        <v>1.3056678322642497</v>
      </c>
      <c r="L13" s="147">
        <v>1.1140498408952999</v>
      </c>
      <c r="M13" s="204"/>
      <c r="N13" s="204"/>
      <c r="O13" s="204"/>
      <c r="P13" s="204"/>
    </row>
    <row r="14" spans="1:16" ht="25.15" customHeight="1" thickBot="1" x14ac:dyDescent="0.4">
      <c r="A14" s="137" t="s">
        <v>33</v>
      </c>
      <c r="B14" s="148">
        <v>15.530297695601742</v>
      </c>
      <c r="C14" s="148">
        <v>16.132611518800537</v>
      </c>
      <c r="D14" s="148">
        <v>15.840360913533708</v>
      </c>
      <c r="E14" s="148">
        <v>16.612162109967393</v>
      </c>
      <c r="F14" s="148">
        <v>16.177899266723504</v>
      </c>
      <c r="G14" s="148">
        <v>18.429933534033971</v>
      </c>
      <c r="H14" s="148">
        <v>18.562043090647759</v>
      </c>
      <c r="I14" s="148">
        <v>20.633588481390824</v>
      </c>
      <c r="J14" s="148">
        <v>22.883458367865146</v>
      </c>
      <c r="K14" s="148">
        <v>21.804852569861012</v>
      </c>
      <c r="L14" s="148">
        <v>20.977996224598407</v>
      </c>
      <c r="M14" s="204"/>
      <c r="N14" s="204"/>
      <c r="O14" s="204"/>
      <c r="P14" s="204"/>
    </row>
    <row r="15" spans="1:16" ht="25.15" customHeight="1" thickTop="1" x14ac:dyDescent="0.45">
      <c r="A15" s="135" t="s">
        <v>34</v>
      </c>
      <c r="B15" s="147">
        <v>11.417184800578324</v>
      </c>
      <c r="C15" s="147">
        <v>11.678788516537812</v>
      </c>
      <c r="D15" s="147">
        <v>12.220043431740255</v>
      </c>
      <c r="E15" s="147">
        <v>12.298834834061681</v>
      </c>
      <c r="F15" s="147">
        <v>12.4623987483434</v>
      </c>
      <c r="G15" s="147">
        <v>11.019643693820681</v>
      </c>
      <c r="H15" s="147">
        <v>10.77692938253529</v>
      </c>
      <c r="I15" s="147">
        <v>11.158855437284467</v>
      </c>
      <c r="J15" s="147">
        <v>11.000411877407984</v>
      </c>
      <c r="K15" s="147">
        <v>10.289538077205107</v>
      </c>
      <c r="L15" s="147">
        <v>10.016326847258872</v>
      </c>
      <c r="M15" s="204"/>
      <c r="N15" s="204"/>
      <c r="O15" s="204"/>
      <c r="P15" s="204"/>
    </row>
    <row r="16" spans="1:16" ht="25.15" customHeight="1" x14ac:dyDescent="0.45">
      <c r="A16" s="135" t="s">
        <v>35</v>
      </c>
      <c r="B16" s="147">
        <v>0.47484076935664449</v>
      </c>
      <c r="C16" s="147">
        <v>0.44672502591093771</v>
      </c>
      <c r="D16" s="147">
        <v>0.75443068998117246</v>
      </c>
      <c r="E16" s="147">
        <v>0.78781186395934999</v>
      </c>
      <c r="F16" s="147">
        <v>0.75294236699536643</v>
      </c>
      <c r="G16" s="147">
        <v>0.57811944302893836</v>
      </c>
      <c r="H16" s="147">
        <v>0.67379291077679293</v>
      </c>
      <c r="I16" s="147">
        <v>0.60574566626130788</v>
      </c>
      <c r="J16" s="147">
        <v>0.53981493137668768</v>
      </c>
      <c r="K16" s="147">
        <v>0.53410070214678906</v>
      </c>
      <c r="L16" s="147">
        <v>0.53775055821211171</v>
      </c>
      <c r="M16" s="204"/>
      <c r="N16" s="204"/>
      <c r="O16" s="204"/>
      <c r="P16" s="204"/>
    </row>
    <row r="17" spans="1:16" ht="25.15" customHeight="1" x14ac:dyDescent="0.45">
      <c r="A17" s="135" t="s">
        <v>99</v>
      </c>
      <c r="B17" s="147">
        <v>1.2941801544629827</v>
      </c>
      <c r="C17" s="147">
        <v>1.0805097924524849</v>
      </c>
      <c r="D17" s="147">
        <v>1.3454042845958256</v>
      </c>
      <c r="E17" s="147">
        <v>1.2370113188053375</v>
      </c>
      <c r="F17" s="147">
        <v>1.2157725458991808</v>
      </c>
      <c r="G17" s="147">
        <v>1.2147614759713399</v>
      </c>
      <c r="H17" s="147">
        <v>1.4806463098216451</v>
      </c>
      <c r="I17" s="147">
        <v>1.7100619108204833</v>
      </c>
      <c r="J17" s="147">
        <v>1.8965028504032695</v>
      </c>
      <c r="K17" s="147">
        <v>2.0035204405814735</v>
      </c>
      <c r="L17" s="147">
        <v>1.9721666883171511</v>
      </c>
      <c r="M17" s="204"/>
      <c r="N17" s="204"/>
      <c r="O17" s="204"/>
      <c r="P17" s="204"/>
    </row>
    <row r="18" spans="1:16" ht="25.15" customHeight="1" x14ac:dyDescent="0.45">
      <c r="A18" s="135" t="s">
        <v>100</v>
      </c>
      <c r="B18" s="147">
        <v>2.4255981954330212</v>
      </c>
      <c r="C18" s="147">
        <v>2.6868525214446426</v>
      </c>
      <c r="D18" s="147">
        <v>2.747051312437538</v>
      </c>
      <c r="E18" s="147">
        <v>3.1582843188493133</v>
      </c>
      <c r="F18" s="147">
        <v>3.1792283740090421</v>
      </c>
      <c r="G18" s="147">
        <v>2.8407968915429622</v>
      </c>
      <c r="H18" s="147">
        <v>2.7595083422584774</v>
      </c>
      <c r="I18" s="147">
        <v>2.7546417907255685</v>
      </c>
      <c r="J18" s="147">
        <v>2.9995186760518369</v>
      </c>
      <c r="K18" s="147">
        <v>2.9261312150677674</v>
      </c>
      <c r="L18" s="147">
        <v>2.987673060782051</v>
      </c>
      <c r="M18" s="204"/>
      <c r="N18" s="204"/>
      <c r="O18" s="204"/>
      <c r="P18" s="204"/>
    </row>
    <row r="19" spans="1:16" ht="25.15" customHeight="1" x14ac:dyDescent="0.45">
      <c r="A19" s="135" t="s">
        <v>98</v>
      </c>
      <c r="B19" s="147">
        <v>1.7106551083384016</v>
      </c>
      <c r="C19" s="147">
        <v>1.4519077877876061</v>
      </c>
      <c r="D19" s="147">
        <v>1.5268250742026568</v>
      </c>
      <c r="E19" s="147">
        <v>1.6167757199225237</v>
      </c>
      <c r="F19" s="147">
        <v>1.5969259787388543</v>
      </c>
      <c r="G19" s="147">
        <v>1.532130008394738</v>
      </c>
      <c r="H19" s="147">
        <v>1.4321830962842368</v>
      </c>
      <c r="I19" s="147">
        <v>1.4001848118756486</v>
      </c>
      <c r="J19" s="147">
        <v>1.4345634579057389</v>
      </c>
      <c r="K19" s="147">
        <v>0.94188137566535957</v>
      </c>
      <c r="L19" s="147">
        <v>0.79491869213257749</v>
      </c>
      <c r="M19" s="204"/>
      <c r="N19" s="204"/>
      <c r="O19" s="204"/>
      <c r="P19" s="204"/>
    </row>
    <row r="20" spans="1:16" ht="25.15" customHeight="1" x14ac:dyDescent="0.45">
      <c r="A20" s="135" t="s">
        <v>105</v>
      </c>
      <c r="B20" s="147">
        <v>0.28585410168753428</v>
      </c>
      <c r="C20" s="147">
        <v>0.16842454764846773</v>
      </c>
      <c r="D20" s="147">
        <v>0.27002120807363761</v>
      </c>
      <c r="E20" s="147">
        <v>0.25767955591227998</v>
      </c>
      <c r="F20" s="147">
        <v>0.26857843532337111</v>
      </c>
      <c r="G20" s="147">
        <v>0.27108661392601935</v>
      </c>
      <c r="H20" s="147">
        <v>0.30509404073652002</v>
      </c>
      <c r="I20" s="147">
        <v>0.30727402752216665</v>
      </c>
      <c r="J20" s="147">
        <v>0.29078472960512763</v>
      </c>
      <c r="K20" s="147">
        <v>0.27648352473822235</v>
      </c>
      <c r="L20" s="147">
        <v>0.26718602585449969</v>
      </c>
      <c r="M20" s="204"/>
      <c r="N20" s="204"/>
      <c r="O20" s="204"/>
      <c r="P20" s="204"/>
    </row>
    <row r="21" spans="1:16" ht="25.15" customHeight="1" x14ac:dyDescent="0.45">
      <c r="A21" s="135" t="s">
        <v>107</v>
      </c>
      <c r="B21" s="147">
        <v>0.21577061493623864</v>
      </c>
      <c r="C21" s="147">
        <v>0.18891508811776991</v>
      </c>
      <c r="D21" s="147">
        <v>0.18296811981680733</v>
      </c>
      <c r="E21" s="147">
        <v>0.17216000791036901</v>
      </c>
      <c r="F21" s="147">
        <v>0.17371256545722571</v>
      </c>
      <c r="G21" s="147">
        <v>0.1513797050536054</v>
      </c>
      <c r="H21" s="147">
        <v>0.17947071339514553</v>
      </c>
      <c r="I21" s="147">
        <v>0.15580983722178443</v>
      </c>
      <c r="J21" s="147">
        <v>0.14739824060651416</v>
      </c>
      <c r="K21" s="147">
        <v>0.1392158237658446</v>
      </c>
      <c r="L21" s="147">
        <v>0.13282192898920445</v>
      </c>
      <c r="M21" s="204"/>
      <c r="N21" s="204"/>
      <c r="O21" s="204"/>
      <c r="P21" s="204"/>
    </row>
    <row r="22" spans="1:16" ht="25.15" customHeight="1" x14ac:dyDescent="0.45">
      <c r="A22" s="135" t="s">
        <v>115</v>
      </c>
      <c r="B22" s="147">
        <v>0.34264635175015523</v>
      </c>
      <c r="C22" s="147">
        <v>0.31993004068824299</v>
      </c>
      <c r="D22" s="147">
        <v>0.33943765615978183</v>
      </c>
      <c r="E22" s="147">
        <v>0.25704590174515907</v>
      </c>
      <c r="F22" s="147">
        <v>0.28098326029897747</v>
      </c>
      <c r="G22" s="147">
        <v>0.37222732605876457</v>
      </c>
      <c r="H22" s="147">
        <v>0.40477868658617056</v>
      </c>
      <c r="I22" s="147">
        <v>0.39978909605173862</v>
      </c>
      <c r="J22" s="147">
        <v>0.37648620040474678</v>
      </c>
      <c r="K22" s="147">
        <v>0.36018630752650249</v>
      </c>
      <c r="L22" s="147">
        <v>0.36848701135555606</v>
      </c>
      <c r="M22" s="204"/>
      <c r="N22" s="204"/>
      <c r="O22" s="204"/>
      <c r="P22" s="204"/>
    </row>
    <row r="23" spans="1:16" ht="25.15" customHeight="1" x14ac:dyDescent="0.45">
      <c r="A23" s="135" t="s">
        <v>108</v>
      </c>
      <c r="B23" s="147">
        <v>0.24310654632193057</v>
      </c>
      <c r="C23" s="147">
        <v>0.20211884227965554</v>
      </c>
      <c r="D23" s="147">
        <v>0.23281818954693256</v>
      </c>
      <c r="E23" s="147">
        <v>0.23385427046689702</v>
      </c>
      <c r="F23" s="147">
        <v>0.24014320317417465</v>
      </c>
      <c r="G23" s="147">
        <v>0.22236816616776661</v>
      </c>
      <c r="H23" s="147">
        <v>0.20719732044092229</v>
      </c>
      <c r="I23" s="147">
        <v>0.20482175113019946</v>
      </c>
      <c r="J23" s="147">
        <v>0.20017453563067791</v>
      </c>
      <c r="K23" s="147">
        <v>0.18718576297167008</v>
      </c>
      <c r="L23" s="147">
        <v>0.15419251094274194</v>
      </c>
      <c r="M23" s="204"/>
      <c r="N23" s="204"/>
      <c r="O23" s="204"/>
      <c r="P23" s="204"/>
    </row>
    <row r="24" spans="1:16" ht="25.15" customHeight="1" x14ac:dyDescent="0.45">
      <c r="A24" s="135" t="s">
        <v>101</v>
      </c>
      <c r="B24" s="147">
        <v>0.87989934320629348</v>
      </c>
      <c r="C24" s="147">
        <v>0.68957267373088615</v>
      </c>
      <c r="D24" s="147">
        <v>0.5806065480206194</v>
      </c>
      <c r="E24" s="147">
        <v>0.55060663892673289</v>
      </c>
      <c r="F24" s="147">
        <v>0.57527381718699078</v>
      </c>
      <c r="G24" s="147">
        <v>0.61571141360800086</v>
      </c>
      <c r="H24" s="147">
        <v>0.55793969708952207</v>
      </c>
      <c r="I24" s="147">
        <v>0.56932214210044363</v>
      </c>
      <c r="J24" s="147">
        <v>0.5491074674973917</v>
      </c>
      <c r="K24" s="147">
        <v>0.53225459563283417</v>
      </c>
      <c r="L24" s="147">
        <v>0.50029145842463463</v>
      </c>
      <c r="M24" s="204"/>
      <c r="N24" s="204"/>
      <c r="O24" s="204"/>
      <c r="P24" s="204"/>
    </row>
    <row r="25" spans="1:16" ht="25.15" customHeight="1" x14ac:dyDescent="0.45">
      <c r="A25" s="135" t="s">
        <v>109</v>
      </c>
      <c r="B25" s="147">
        <v>0.26486921668150237</v>
      </c>
      <c r="C25" s="147">
        <v>0.2233122204218943</v>
      </c>
      <c r="D25" s="147">
        <v>0.20240077366662912</v>
      </c>
      <c r="E25" s="147">
        <v>0.1945091939846367</v>
      </c>
      <c r="F25" s="147">
        <v>0.19207045615067861</v>
      </c>
      <c r="G25" s="147">
        <v>0.22180385312839401</v>
      </c>
      <c r="H25" s="147">
        <v>0.22982601286530174</v>
      </c>
      <c r="I25" s="147">
        <v>0.2412080011869891</v>
      </c>
      <c r="J25" s="147">
        <v>0.24371855417557411</v>
      </c>
      <c r="K25" s="147">
        <v>0.25768294238990319</v>
      </c>
      <c r="L25" s="147">
        <v>0.25254819155336627</v>
      </c>
      <c r="M25" s="204"/>
      <c r="N25" s="204"/>
      <c r="O25" s="204"/>
      <c r="P25" s="204"/>
    </row>
    <row r="26" spans="1:16" ht="25.15" customHeight="1" x14ac:dyDescent="0.45">
      <c r="A26" s="135" t="s">
        <v>106</v>
      </c>
      <c r="B26" s="147">
        <v>0.48265285673348068</v>
      </c>
      <c r="C26" s="147">
        <v>0.38239005841393414</v>
      </c>
      <c r="D26" s="147">
        <v>0.33744057546574147</v>
      </c>
      <c r="E26" s="147">
        <v>0.3229767110728865</v>
      </c>
      <c r="F26" s="147">
        <v>0.35316249803513433</v>
      </c>
      <c r="G26" s="147">
        <v>0.3566619541049712</v>
      </c>
      <c r="H26" s="147">
        <v>0.35555861203617989</v>
      </c>
      <c r="I26" s="147">
        <v>0.3166949200170095</v>
      </c>
      <c r="J26" s="147">
        <v>0.29058134505781913</v>
      </c>
      <c r="K26" s="147">
        <v>0.30127396889261604</v>
      </c>
      <c r="L26" s="147">
        <v>0.28113601373432928</v>
      </c>
      <c r="M26" s="204"/>
      <c r="N26" s="204"/>
      <c r="O26" s="204"/>
      <c r="P26" s="204"/>
    </row>
    <row r="27" spans="1:16" ht="25.15" customHeight="1" x14ac:dyDescent="0.45">
      <c r="A27" s="135" t="s">
        <v>85</v>
      </c>
      <c r="B27" s="147">
        <v>1.3914051419364211</v>
      </c>
      <c r="C27" s="147">
        <v>1.8925528159882201</v>
      </c>
      <c r="D27" s="147">
        <v>1.7885793934597558</v>
      </c>
      <c r="E27" s="147">
        <v>1.4975361497967929</v>
      </c>
      <c r="F27" s="147">
        <v>1.5856292194174466</v>
      </c>
      <c r="G27" s="147">
        <v>0.74987503473860651</v>
      </c>
      <c r="H27" s="147">
        <v>0.34840734596345829</v>
      </c>
      <c r="I27" s="147">
        <v>0.29258208811827868</v>
      </c>
      <c r="J27" s="147">
        <v>5.8303249159448546E-2</v>
      </c>
      <c r="K27" s="147">
        <v>0.18382491839403869</v>
      </c>
      <c r="L27" s="147">
        <v>0.37124905794124968</v>
      </c>
      <c r="M27" s="204"/>
      <c r="N27" s="204"/>
      <c r="O27" s="204"/>
      <c r="P27" s="204"/>
    </row>
    <row r="28" spans="1:16" ht="25.15" customHeight="1" x14ac:dyDescent="0.45">
      <c r="A28" s="135" t="s">
        <v>97</v>
      </c>
      <c r="B28" s="147">
        <v>0.49697004277644585</v>
      </c>
      <c r="C28" s="147">
        <v>0.39993733430100231</v>
      </c>
      <c r="D28" s="147">
        <v>0.2997904567544431</v>
      </c>
      <c r="E28" s="147">
        <v>0.34298987466558367</v>
      </c>
      <c r="F28" s="147">
        <v>0.36070450524598435</v>
      </c>
      <c r="G28" s="147">
        <v>0.32757965602168432</v>
      </c>
      <c r="H28" s="147">
        <v>0.36900702226036325</v>
      </c>
      <c r="I28" s="147">
        <v>0.35151110049440049</v>
      </c>
      <c r="J28" s="147">
        <v>0.34513073478037082</v>
      </c>
      <c r="K28" s="147">
        <v>0.36319699614871304</v>
      </c>
      <c r="L28" s="147">
        <v>0.33836516631237207</v>
      </c>
      <c r="M28" s="204"/>
      <c r="N28" s="204"/>
      <c r="O28" s="204"/>
      <c r="P28" s="204"/>
    </row>
    <row r="29" spans="1:16" ht="25.15" customHeight="1" x14ac:dyDescent="0.45">
      <c r="A29" s="135" t="s">
        <v>84</v>
      </c>
      <c r="B29" s="147">
        <v>0.53721967720506902</v>
      </c>
      <c r="C29" s="147">
        <v>1.1736166559251808</v>
      </c>
      <c r="D29" s="147">
        <v>1.2590921773817143</v>
      </c>
      <c r="E29" s="147">
        <v>1.3369079533309693</v>
      </c>
      <c r="F29" s="147">
        <v>1.2977704821292417</v>
      </c>
      <c r="G29" s="147">
        <v>1.207765115202875</v>
      </c>
      <c r="H29" s="147">
        <v>1.0732878556976699</v>
      </c>
      <c r="I29" s="147">
        <v>1.4589432879600268</v>
      </c>
      <c r="J29" s="147">
        <v>1.2146819584632553</v>
      </c>
      <c r="K29" s="147">
        <v>0.84717335786551429</v>
      </c>
      <c r="L29" s="147">
        <v>0.64964621575437576</v>
      </c>
      <c r="M29" s="204"/>
      <c r="N29" s="204"/>
      <c r="O29" s="204"/>
      <c r="P29" s="204"/>
    </row>
    <row r="30" spans="1:16" ht="25.15" customHeight="1" x14ac:dyDescent="0.45">
      <c r="A30" s="139" t="s">
        <v>36</v>
      </c>
      <c r="B30" s="147">
        <v>0.37151667975220259</v>
      </c>
      <c r="C30" s="147">
        <v>0.37202311142688776</v>
      </c>
      <c r="D30" s="147">
        <v>0.35317697217699806</v>
      </c>
      <c r="E30" s="147">
        <v>0.3326853547128506</v>
      </c>
      <c r="F30" s="147">
        <v>0.38950104028173088</v>
      </c>
      <c r="G30" s="147">
        <v>0.35737703687201378</v>
      </c>
      <c r="H30" s="147">
        <v>0.40023141632288389</v>
      </c>
      <c r="I30" s="147">
        <v>0.39026500579842233</v>
      </c>
      <c r="J30" s="147">
        <v>0.41364494628952542</v>
      </c>
      <c r="K30" s="147">
        <v>0.43542614541785762</v>
      </c>
      <c r="L30" s="147">
        <v>0.40789426695265063</v>
      </c>
      <c r="M30" s="204"/>
      <c r="N30" s="204"/>
      <c r="O30" s="204"/>
      <c r="P30" s="204"/>
    </row>
    <row r="31" spans="1:16" ht="25.15" customHeight="1" x14ac:dyDescent="0.45">
      <c r="A31" s="136" t="s">
        <v>37</v>
      </c>
      <c r="B31" s="147">
        <v>1.7462474355472795</v>
      </c>
      <c r="C31" s="147">
        <v>3.2850482284415654</v>
      </c>
      <c r="D31" s="147">
        <v>3.3645800094962879</v>
      </c>
      <c r="E31" s="147">
        <v>3.6620631884055905</v>
      </c>
      <c r="F31" s="147">
        <v>3.4163881058622358</v>
      </c>
      <c r="G31" s="147">
        <v>3.6398013093521908</v>
      </c>
      <c r="H31" s="147">
        <v>2.9129352980509746</v>
      </c>
      <c r="I31" s="147">
        <v>2.6540183390809218</v>
      </c>
      <c r="J31" s="147">
        <v>3.0681637848198231</v>
      </c>
      <c r="K31" s="147">
        <v>3.3142133939276466</v>
      </c>
      <c r="L31" s="147">
        <v>3.4204531435413661</v>
      </c>
      <c r="M31" s="204"/>
      <c r="N31" s="204"/>
      <c r="O31" s="204"/>
      <c r="P31" s="204"/>
    </row>
    <row r="32" spans="1:16" ht="25.15" customHeight="1" x14ac:dyDescent="0.45">
      <c r="A32" s="139" t="s">
        <v>38</v>
      </c>
      <c r="B32" s="147">
        <v>5.5203504715009677</v>
      </c>
      <c r="C32" s="147">
        <v>3.1370726172042294</v>
      </c>
      <c r="D32" s="147">
        <v>2.3281903977723268</v>
      </c>
      <c r="E32" s="147">
        <v>2.0651426398914206</v>
      </c>
      <c r="F32" s="147">
        <v>2.0778722799834606</v>
      </c>
      <c r="G32" s="147">
        <v>1.8875359719137537</v>
      </c>
      <c r="H32" s="147">
        <v>1.7586924509415955</v>
      </c>
      <c r="I32" s="147">
        <v>1.4241579243046425</v>
      </c>
      <c r="J32" s="147">
        <v>1.2775333590186841</v>
      </c>
      <c r="K32" s="147">
        <v>1.2783312119659038</v>
      </c>
      <c r="L32" s="147">
        <v>1.5240158981806</v>
      </c>
      <c r="M32" s="204"/>
      <c r="N32" s="204"/>
      <c r="O32" s="204"/>
      <c r="P32" s="204"/>
    </row>
    <row r="33" spans="1:16" ht="25.15" customHeight="1" thickBot="1" x14ac:dyDescent="0.4">
      <c r="A33" s="137" t="s">
        <v>39</v>
      </c>
      <c r="B33" s="148">
        <v>18.683782707626573</v>
      </c>
      <c r="C33" s="148">
        <v>18.100909362183607</v>
      </c>
      <c r="D33" s="148">
        <v>17.912813839008869</v>
      </c>
      <c r="E33" s="148">
        <v>18.026040662358692</v>
      </c>
      <c r="F33" s="148">
        <v>17.956659134189096</v>
      </c>
      <c r="G33" s="148">
        <v>16.546980975086626</v>
      </c>
      <c r="H33" s="148">
        <v>15.44855713152786</v>
      </c>
      <c r="I33" s="148">
        <v>15.237031700670032</v>
      </c>
      <c r="J33" s="148">
        <v>15.346109021246491</v>
      </c>
      <c r="K33" s="148">
        <v>14.882082683098657</v>
      </c>
      <c r="L33" s="148">
        <v>14.960795888980838</v>
      </c>
      <c r="M33" s="204"/>
      <c r="N33" s="204"/>
      <c r="O33" s="204"/>
      <c r="P33" s="204"/>
    </row>
    <row r="34" spans="1:16" ht="25.15" customHeight="1" thickTop="1" x14ac:dyDescent="0.45">
      <c r="A34" s="135" t="s">
        <v>40</v>
      </c>
      <c r="B34" s="147">
        <v>11.227435972754517</v>
      </c>
      <c r="C34" s="147">
        <v>10.626454510705624</v>
      </c>
      <c r="D34" s="147">
        <v>10.807420638739844</v>
      </c>
      <c r="E34" s="147">
        <v>9.8960323019906955</v>
      </c>
      <c r="F34" s="147">
        <v>10.038149788585216</v>
      </c>
      <c r="G34" s="147">
        <v>9.7781843158591428</v>
      </c>
      <c r="H34" s="147">
        <v>10.685607060713183</v>
      </c>
      <c r="I34" s="147">
        <v>11.396590423667742</v>
      </c>
      <c r="J34" s="147">
        <v>10.816804609616806</v>
      </c>
      <c r="K34" s="147">
        <v>11.152322224953156</v>
      </c>
      <c r="L34" s="147">
        <v>11.703383637184601</v>
      </c>
      <c r="M34" s="204"/>
      <c r="N34" s="204"/>
      <c r="O34" s="204"/>
      <c r="P34" s="204"/>
    </row>
    <row r="35" spans="1:16" ht="25.15" customHeight="1" x14ac:dyDescent="0.45">
      <c r="A35" s="135" t="s">
        <v>41</v>
      </c>
      <c r="B35" s="147">
        <v>1.8929147843654719</v>
      </c>
      <c r="C35" s="147">
        <v>1.9981426384773153</v>
      </c>
      <c r="D35" s="147">
        <v>1.8911843322892603</v>
      </c>
      <c r="E35" s="147">
        <v>1.918861765260012</v>
      </c>
      <c r="F35" s="147">
        <v>2.0374975039987606</v>
      </c>
      <c r="G35" s="147">
        <v>1.4112746471754047</v>
      </c>
      <c r="H35" s="147">
        <v>1.3772650028082929</v>
      </c>
      <c r="I35" s="147">
        <v>1.4614780457917147</v>
      </c>
      <c r="J35" s="147">
        <v>1.5054449940689885</v>
      </c>
      <c r="K35" s="147">
        <v>1.5862180035252949</v>
      </c>
      <c r="L35" s="147">
        <v>1.6212913915768206</v>
      </c>
      <c r="M35" s="204"/>
      <c r="N35" s="204"/>
      <c r="O35" s="204"/>
      <c r="P35" s="204"/>
    </row>
    <row r="36" spans="1:16" ht="25.15" customHeight="1" x14ac:dyDescent="0.45">
      <c r="A36" s="135" t="s">
        <v>152</v>
      </c>
      <c r="B36" s="147">
        <v>3.1096808479791811</v>
      </c>
      <c r="C36" s="147">
        <v>3.1557695837468125</v>
      </c>
      <c r="D36" s="147">
        <v>3.0515583561913755</v>
      </c>
      <c r="E36" s="147">
        <v>3.1545596881814135</v>
      </c>
      <c r="F36" s="147">
        <v>3.1499735528702404</v>
      </c>
      <c r="G36" s="147">
        <v>2.8179434788616895</v>
      </c>
      <c r="H36" s="147">
        <v>2.9509247763447988</v>
      </c>
      <c r="I36" s="147">
        <v>2.9314864914813756</v>
      </c>
      <c r="J36" s="147">
        <v>3.0574493223129471</v>
      </c>
      <c r="K36" s="147">
        <v>3.3231948803841007</v>
      </c>
      <c r="L36" s="147">
        <v>3.1674954939391888</v>
      </c>
      <c r="M36" s="204"/>
      <c r="N36" s="204"/>
      <c r="O36" s="204"/>
      <c r="P36" s="204"/>
    </row>
    <row r="37" spans="1:16" ht="25.15" customHeight="1" x14ac:dyDescent="0.45">
      <c r="A37" s="135" t="s">
        <v>86</v>
      </c>
      <c r="B37" s="147">
        <v>2.4731788800393248</v>
      </c>
      <c r="C37" s="147">
        <v>2.5644972963577368</v>
      </c>
      <c r="D37" s="147">
        <v>2.3702640930881844</v>
      </c>
      <c r="E37" s="147">
        <v>2.3989551262732758</v>
      </c>
      <c r="F37" s="147">
        <v>2.326550536699294</v>
      </c>
      <c r="G37" s="147">
        <v>1.8689233752262402</v>
      </c>
      <c r="H37" s="147">
        <v>1.9974064963096534</v>
      </c>
      <c r="I37" s="147">
        <v>2.0443379075805974</v>
      </c>
      <c r="J37" s="147">
        <v>2.1199259910334596</v>
      </c>
      <c r="K37" s="147">
        <v>2.2084558156058054</v>
      </c>
      <c r="L37" s="147">
        <v>2.069210673834772</v>
      </c>
      <c r="M37" s="204"/>
      <c r="N37" s="204"/>
      <c r="O37" s="204"/>
      <c r="P37" s="204"/>
    </row>
    <row r="38" spans="1:16" ht="25.15" customHeight="1" x14ac:dyDescent="0.45">
      <c r="A38" s="135" t="s">
        <v>87</v>
      </c>
      <c r="B38" s="147">
        <v>0.63650196793985647</v>
      </c>
      <c r="C38" s="147">
        <v>0.59127228738907534</v>
      </c>
      <c r="D38" s="147">
        <v>0.68129426310319086</v>
      </c>
      <c r="E38" s="147">
        <v>0.75560456190813785</v>
      </c>
      <c r="F38" s="147">
        <v>0.82342301617094615</v>
      </c>
      <c r="G38" s="147">
        <v>0.9490201036354492</v>
      </c>
      <c r="H38" s="147">
        <v>0.95351828003514549</v>
      </c>
      <c r="I38" s="147">
        <v>0.88714858390077855</v>
      </c>
      <c r="J38" s="147">
        <v>0.93752333127948762</v>
      </c>
      <c r="K38" s="147">
        <v>1.1147390647782951</v>
      </c>
      <c r="L38" s="147">
        <v>1.0982848201044171</v>
      </c>
      <c r="M38" s="204"/>
      <c r="N38" s="204"/>
      <c r="O38" s="204"/>
      <c r="P38" s="204"/>
    </row>
    <row r="39" spans="1:16" ht="25.15" customHeight="1" x14ac:dyDescent="0.45">
      <c r="A39" s="136" t="s">
        <v>243</v>
      </c>
      <c r="B39" s="147">
        <v>1.4432203390282876</v>
      </c>
      <c r="C39" s="147">
        <v>1.4885600729025479</v>
      </c>
      <c r="D39" s="147">
        <v>1.528474592133849</v>
      </c>
      <c r="E39" s="147">
        <v>1.3581132213826639</v>
      </c>
      <c r="F39" s="147">
        <v>1.4218834010462289</v>
      </c>
      <c r="G39" s="147">
        <v>1.7081553235677958</v>
      </c>
      <c r="H39" s="147">
        <v>1.5954841929121171</v>
      </c>
      <c r="I39" s="147">
        <v>1.3785452275870498</v>
      </c>
      <c r="J39" s="147">
        <v>1.2131374302627522</v>
      </c>
      <c r="K39" s="147">
        <v>1.0830703441644891</v>
      </c>
      <c r="L39" s="147">
        <v>1.0800396991527792</v>
      </c>
      <c r="M39" s="204"/>
      <c r="N39" s="204"/>
      <c r="O39" s="204"/>
      <c r="P39" s="204"/>
    </row>
    <row r="40" spans="1:16" ht="25.15" customHeight="1" x14ac:dyDescent="0.45">
      <c r="A40" s="136" t="s">
        <v>266</v>
      </c>
      <c r="B40" s="147">
        <v>6.9675900892316589</v>
      </c>
      <c r="C40" s="147">
        <v>6.9028735017721283</v>
      </c>
      <c r="D40" s="147">
        <v>7.1604676915914496</v>
      </c>
      <c r="E40" s="147">
        <v>7.7187353689548974</v>
      </c>
      <c r="F40" s="147">
        <v>6.9706497849940527</v>
      </c>
      <c r="G40" s="147">
        <v>6.9972964562307292</v>
      </c>
      <c r="H40" s="147">
        <v>7.1942809011418518</v>
      </c>
      <c r="I40" s="147">
        <v>6.8079461511066768</v>
      </c>
      <c r="J40" s="147">
        <v>6.7885332193561734</v>
      </c>
      <c r="K40" s="147">
        <v>7.527452733225295</v>
      </c>
      <c r="L40" s="147">
        <v>8.4515650418036969</v>
      </c>
      <c r="M40" s="204"/>
      <c r="N40" s="204"/>
      <c r="O40" s="204"/>
      <c r="P40" s="204"/>
    </row>
    <row r="41" spans="1:16" ht="25.15" customHeight="1" x14ac:dyDescent="0.45">
      <c r="A41" s="135" t="s">
        <v>244</v>
      </c>
      <c r="B41" s="147">
        <v>5.0734151734647002</v>
      </c>
      <c r="C41" s="147">
        <v>5.1574777613651435</v>
      </c>
      <c r="D41" s="147">
        <v>5.3249666136573905</v>
      </c>
      <c r="E41" s="147">
        <v>5.2782109846221283</v>
      </c>
      <c r="F41" s="147">
        <v>5.530474307598352</v>
      </c>
      <c r="G41" s="147">
        <v>5.904818638448333</v>
      </c>
      <c r="H41" s="147">
        <v>5.7295923076495479</v>
      </c>
      <c r="I41" s="147">
        <v>5.2287261725323644</v>
      </c>
      <c r="J41" s="147">
        <v>4.7582579285447064</v>
      </c>
      <c r="K41" s="147">
        <v>4.6076174318535941</v>
      </c>
      <c r="L41" s="147">
        <v>4.7092410411624019</v>
      </c>
      <c r="M41" s="204"/>
      <c r="N41" s="204"/>
      <c r="O41" s="204"/>
      <c r="P41" s="204"/>
    </row>
    <row r="42" spans="1:16" ht="25.15" customHeight="1" x14ac:dyDescent="0.45">
      <c r="A42" s="135" t="s">
        <v>267</v>
      </c>
      <c r="B42" s="147">
        <v>0.81998309052672036</v>
      </c>
      <c r="C42" s="147">
        <v>0.75095363457458975</v>
      </c>
      <c r="D42" s="147">
        <v>0.68216606599610097</v>
      </c>
      <c r="E42" s="147">
        <v>0.67238930343256709</v>
      </c>
      <c r="F42" s="147">
        <v>0.67039320826795323</v>
      </c>
      <c r="G42" s="147">
        <v>0.63803712047496075</v>
      </c>
      <c r="H42" s="147">
        <v>0.57105912842902107</v>
      </c>
      <c r="I42" s="147">
        <v>0.51856223822516978</v>
      </c>
      <c r="J42" s="147">
        <v>0.48018153076601799</v>
      </c>
      <c r="K42" s="147">
        <v>0.46685285810178151</v>
      </c>
      <c r="L42" s="147">
        <v>0.420004625676418</v>
      </c>
      <c r="M42" s="204"/>
      <c r="N42" s="204"/>
      <c r="O42" s="204"/>
      <c r="P42" s="204"/>
    </row>
    <row r="43" spans="1:16" ht="25.15" customHeight="1" x14ac:dyDescent="0.45">
      <c r="A43" s="135" t="s">
        <v>245</v>
      </c>
      <c r="B43" s="147">
        <v>1.3239916858194432</v>
      </c>
      <c r="C43" s="147">
        <v>1.1048675559084531</v>
      </c>
      <c r="D43" s="147">
        <v>1.0485720245194423</v>
      </c>
      <c r="E43" s="147">
        <v>1.0288433516002176</v>
      </c>
      <c r="F43" s="147">
        <v>1.0545417516145041</v>
      </c>
      <c r="G43" s="147">
        <v>1.0321358349909064</v>
      </c>
      <c r="H43" s="147">
        <v>0.97967045200893721</v>
      </c>
      <c r="I43" s="147">
        <v>0.98723601247878034</v>
      </c>
      <c r="J43" s="147">
        <v>0.9861935695459767</v>
      </c>
      <c r="K43" s="147">
        <v>0.97383759073903531</v>
      </c>
      <c r="L43" s="147">
        <v>0.96813263859109733</v>
      </c>
      <c r="M43" s="204"/>
      <c r="N43" s="204"/>
      <c r="O43" s="204"/>
      <c r="P43" s="204"/>
    </row>
    <row r="44" spans="1:16" ht="28.5" customHeight="1" x14ac:dyDescent="0.45">
      <c r="A44" s="135" t="s">
        <v>246</v>
      </c>
      <c r="B44" s="147">
        <v>1.6325834378796884</v>
      </c>
      <c r="C44" s="147">
        <v>1.6719534099489037</v>
      </c>
      <c r="D44" s="147">
        <v>1.663578081162868</v>
      </c>
      <c r="E44" s="147">
        <v>1.6979623609211103</v>
      </c>
      <c r="F44" s="147">
        <v>1.8204111954776003</v>
      </c>
      <c r="G44" s="147">
        <v>1.8186796906432006</v>
      </c>
      <c r="H44" s="147">
        <v>1.6371210285139193</v>
      </c>
      <c r="I44" s="147">
        <v>1.4848575373113426</v>
      </c>
      <c r="J44" s="147">
        <v>1.4373806721115301</v>
      </c>
      <c r="K44" s="147">
        <v>1.4355306486935506</v>
      </c>
      <c r="L44" s="147">
        <v>1.4218704104914777</v>
      </c>
      <c r="M44" s="204"/>
      <c r="N44" s="204"/>
      <c r="O44" s="204"/>
      <c r="P44" s="204"/>
    </row>
    <row r="45" spans="1:16" ht="25.5" customHeight="1" x14ac:dyDescent="0.45">
      <c r="A45" s="139" t="s">
        <v>43</v>
      </c>
      <c r="B45" s="147">
        <v>11.441949988352274</v>
      </c>
      <c r="C45" s="147">
        <v>11.18833763456025</v>
      </c>
      <c r="D45" s="149">
        <v>11.436963881471536</v>
      </c>
      <c r="E45" s="149">
        <v>11.444284785676738</v>
      </c>
      <c r="F45" s="149">
        <v>11.494170557681363</v>
      </c>
      <c r="G45" s="149">
        <v>11.609653983330997</v>
      </c>
      <c r="H45" s="149">
        <v>10.29942086852664</v>
      </c>
      <c r="I45" s="149">
        <v>9.4323881788655619</v>
      </c>
      <c r="J45" s="149">
        <v>8.6137190945998192</v>
      </c>
      <c r="K45" s="149">
        <v>8.5940111359212956</v>
      </c>
      <c r="L45" s="149">
        <v>8.2132900820555985</v>
      </c>
      <c r="M45" s="204"/>
      <c r="N45" s="204"/>
      <c r="O45" s="204"/>
      <c r="P45" s="204"/>
    </row>
    <row r="46" spans="1:16" ht="25.15" customHeight="1" x14ac:dyDescent="0.45">
      <c r="A46" s="139" t="s">
        <v>44</v>
      </c>
      <c r="B46" s="147">
        <v>8.7712327544260003</v>
      </c>
      <c r="C46" s="147">
        <v>9.4376659577569431</v>
      </c>
      <c r="D46" s="149">
        <v>9.6389664265008328</v>
      </c>
      <c r="E46" s="149">
        <v>9.6261104585789479</v>
      </c>
      <c r="F46" s="149">
        <v>10.258684830621416</v>
      </c>
      <c r="G46" s="149">
        <v>10.775577032858147</v>
      </c>
      <c r="H46" s="149">
        <v>10.459199559509269</v>
      </c>
      <c r="I46" s="149">
        <v>9.7834122073157985</v>
      </c>
      <c r="J46" s="149">
        <v>9.5959823773370836</v>
      </c>
      <c r="K46" s="149">
        <v>9.1375516272896835</v>
      </c>
      <c r="L46" s="149">
        <v>8.9826502636656951</v>
      </c>
      <c r="M46" s="204"/>
      <c r="N46" s="204"/>
      <c r="O46" s="204"/>
      <c r="P46" s="204"/>
    </row>
    <row r="47" spans="1:16" ht="18.5" x14ac:dyDescent="0.45">
      <c r="A47" s="135" t="s">
        <v>45</v>
      </c>
      <c r="B47" s="147">
        <v>3.5494683431590754</v>
      </c>
      <c r="C47" s="147">
        <v>3.5729651848139312</v>
      </c>
      <c r="D47" s="147">
        <v>3.7029773608583243</v>
      </c>
      <c r="E47" s="147">
        <v>3.3951528708631167</v>
      </c>
      <c r="F47" s="147">
        <v>3.3205536637429152</v>
      </c>
      <c r="G47" s="147">
        <v>3.6314050599241674</v>
      </c>
      <c r="H47" s="147">
        <v>3.6731712667397032</v>
      </c>
      <c r="I47" s="147">
        <v>3.3420519266223949</v>
      </c>
      <c r="J47" s="147">
        <v>3.0609883293708555</v>
      </c>
      <c r="K47" s="147">
        <v>3.5126510960316639</v>
      </c>
      <c r="L47" s="147">
        <v>3.5920314807146778</v>
      </c>
      <c r="M47" s="204"/>
      <c r="N47" s="204"/>
      <c r="O47" s="204"/>
      <c r="P47" s="204"/>
    </row>
    <row r="48" spans="1:16" ht="18.5" x14ac:dyDescent="0.35">
      <c r="A48" s="141" t="s">
        <v>46</v>
      </c>
      <c r="B48" s="150">
        <v>0.68946613898808873</v>
      </c>
      <c r="C48" s="150">
        <v>0.69107707647433425</v>
      </c>
      <c r="D48" s="150">
        <v>0.68103297625940729</v>
      </c>
      <c r="E48" s="150">
        <v>0.65618155368216846</v>
      </c>
      <c r="F48" s="150">
        <v>0.66306994996722834</v>
      </c>
      <c r="G48" s="150">
        <v>0.65146153788518557</v>
      </c>
      <c r="H48" s="150">
        <v>0.67365451866238879</v>
      </c>
      <c r="I48" s="150">
        <v>0.65717068874498241</v>
      </c>
      <c r="J48" s="150">
        <v>0.66883900188085343</v>
      </c>
      <c r="K48" s="150">
        <v>0.66013706741824041</v>
      </c>
      <c r="L48" s="150">
        <v>0.65230307402862453</v>
      </c>
      <c r="M48" s="204"/>
      <c r="N48" s="204"/>
      <c r="O48" s="204"/>
      <c r="P48" s="204"/>
    </row>
    <row r="49" spans="1:16" ht="19" thickBot="1" x14ac:dyDescent="0.4">
      <c r="A49" s="137" t="s">
        <v>47</v>
      </c>
      <c r="B49" s="148">
        <v>57.942932645975112</v>
      </c>
      <c r="C49" s="148">
        <v>57.74709852300699</v>
      </c>
      <c r="D49" s="148">
        <v>58.618329041371688</v>
      </c>
      <c r="E49" s="148">
        <v>57.845438015146669</v>
      </c>
      <c r="F49" s="148">
        <v>58.43045349646583</v>
      </c>
      <c r="G49" s="148">
        <v>58.774623120250659</v>
      </c>
      <c r="H49" s="148">
        <v>57.826451063959674</v>
      </c>
      <c r="I49" s="148">
        <v>55.410451301730959</v>
      </c>
      <c r="J49" s="148">
        <v>52.982912079774515</v>
      </c>
      <c r="K49" s="148">
        <v>54.060447642301177</v>
      </c>
      <c r="L49" s="148">
        <v>54.983298880043087</v>
      </c>
      <c r="M49" s="204"/>
      <c r="N49" s="204"/>
      <c r="O49" s="204"/>
      <c r="P49" s="204"/>
    </row>
    <row r="50" spans="1:16" ht="19.5" thickTop="1" thickBot="1" x14ac:dyDescent="0.4">
      <c r="A50" s="137" t="s">
        <v>48</v>
      </c>
      <c r="B50" s="148">
        <v>92.157013049203428</v>
      </c>
      <c r="C50" s="148">
        <v>91.980619403991142</v>
      </c>
      <c r="D50" s="148">
        <v>92.371503793914258</v>
      </c>
      <c r="E50" s="148">
        <v>92.483640787472751</v>
      </c>
      <c r="F50" s="148">
        <v>92.565011897378426</v>
      </c>
      <c r="G50" s="148">
        <v>93.751537629371256</v>
      </c>
      <c r="H50" s="148">
        <v>91.837051286135292</v>
      </c>
      <c r="I50" s="148">
        <v>91.281071483791806</v>
      </c>
      <c r="J50" s="148">
        <v>91.212479468886158</v>
      </c>
      <c r="K50" s="148">
        <v>90.747382895260841</v>
      </c>
      <c r="L50" s="148">
        <v>90.922090993622334</v>
      </c>
      <c r="M50" s="204"/>
      <c r="N50" s="204"/>
      <c r="O50" s="204"/>
      <c r="P50" s="204"/>
    </row>
    <row r="51" spans="1:16" ht="19" thickTop="1" x14ac:dyDescent="0.45">
      <c r="A51" s="143" t="s">
        <v>49</v>
      </c>
      <c r="B51" s="173">
        <v>7.8429869507965773</v>
      </c>
      <c r="C51" s="173">
        <v>8.019380596008876</v>
      </c>
      <c r="D51" s="173">
        <v>7.6284962060857451</v>
      </c>
      <c r="E51" s="173">
        <v>7.5163592125272389</v>
      </c>
      <c r="F51" s="173">
        <v>7.4349881026215705</v>
      </c>
      <c r="G51" s="173">
        <v>6.2484623706287481</v>
      </c>
      <c r="H51" s="173">
        <v>8.1629487138647079</v>
      </c>
      <c r="I51" s="173">
        <v>8.7189285162081873</v>
      </c>
      <c r="J51" s="173">
        <v>8.787520531113854</v>
      </c>
      <c r="K51" s="173">
        <v>9.2526171047391532</v>
      </c>
      <c r="L51" s="173">
        <v>9.0779090063776788</v>
      </c>
      <c r="M51" s="204"/>
      <c r="N51" s="204"/>
      <c r="O51" s="204"/>
      <c r="P51" s="204"/>
    </row>
    <row r="52" spans="1:16" ht="19" thickBot="1" x14ac:dyDescent="0.4">
      <c r="A52" s="145" t="s">
        <v>50</v>
      </c>
      <c r="B52" s="174">
        <v>100</v>
      </c>
      <c r="C52" s="174">
        <v>100.00000000000001</v>
      </c>
      <c r="D52" s="174">
        <v>100</v>
      </c>
      <c r="E52" s="174">
        <v>99.999999999999986</v>
      </c>
      <c r="F52" s="174">
        <v>100</v>
      </c>
      <c r="G52" s="174">
        <v>100</v>
      </c>
      <c r="H52" s="174">
        <v>100</v>
      </c>
      <c r="I52" s="174">
        <v>100</v>
      </c>
      <c r="J52" s="174">
        <v>100.00000000000001</v>
      </c>
      <c r="K52" s="174">
        <v>100</v>
      </c>
      <c r="L52" s="174">
        <v>100.00000000000001</v>
      </c>
      <c r="M52" s="204"/>
      <c r="N52" s="204"/>
      <c r="O52" s="204"/>
      <c r="P52" s="204"/>
    </row>
    <row r="53" spans="1:16" ht="18" thickTop="1" x14ac:dyDescent="0.35">
      <c r="C53" s="29"/>
    </row>
  </sheetData>
  <phoneticPr fontId="26" type="noConversion"/>
  <hyperlinks>
    <hyperlink ref="C1" location="'Table of Content'!A1" display="Back to Table of Content" xr:uid="{00000000-0004-0000-0500-000000000000}"/>
  </hyperlinks>
  <pageMargins left="0.7" right="0.7" top="0.75" bottom="0.75" header="0.3" footer="0.3"/>
  <ignoredErrors>
    <ignoredError sqref="B4:G4 H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57"/>
  <sheetViews>
    <sheetView topLeftCell="A2" zoomScale="90" zoomScaleNormal="90" workbookViewId="0">
      <pane xSplit="1" ySplit="3" topLeftCell="E47" activePane="bottomRight" state="frozen"/>
      <selection activeCell="A2" sqref="A2"/>
      <selection pane="topRight" activeCell="B2" sqref="B2"/>
      <selection pane="bottomLeft" activeCell="A5" sqref="A5"/>
      <selection pane="bottomRight" activeCell="J57" sqref="J57"/>
    </sheetView>
  </sheetViews>
  <sheetFormatPr defaultRowHeight="14.5" x14ac:dyDescent="0.35"/>
  <cols>
    <col min="1" max="1" width="54.81640625" customWidth="1"/>
    <col min="2" max="6" width="10.7265625" customWidth="1"/>
    <col min="7" max="7" width="10.54296875" customWidth="1"/>
    <col min="8" max="12" width="10.54296875" bestFit="1" customWidth="1"/>
  </cols>
  <sheetData>
    <row r="1" spans="1:20" ht="18" x14ac:dyDescent="0.4">
      <c r="A1" s="131" t="s">
        <v>238</v>
      </c>
    </row>
    <row r="2" spans="1:20" ht="43.5" x14ac:dyDescent="0.35">
      <c r="A2" s="132"/>
      <c r="C2" s="207" t="s">
        <v>295</v>
      </c>
    </row>
    <row r="3" spans="1:20" ht="15" thickBot="1" x14ac:dyDescent="0.4"/>
    <row r="4" spans="1:20" ht="25.15" customHeight="1" thickTop="1" thickBot="1" x14ac:dyDescent="0.4">
      <c r="A4" s="133" t="s">
        <v>27</v>
      </c>
      <c r="B4" s="134" t="s">
        <v>144</v>
      </c>
      <c r="C4" s="134" t="s">
        <v>145</v>
      </c>
      <c r="D4" s="134" t="s">
        <v>146</v>
      </c>
      <c r="E4" s="134" t="s">
        <v>241</v>
      </c>
      <c r="F4" s="134" t="s">
        <v>261</v>
      </c>
      <c r="G4" s="134" t="s">
        <v>292</v>
      </c>
      <c r="H4" s="134" t="s">
        <v>293</v>
      </c>
      <c r="I4" s="134" t="s">
        <v>300</v>
      </c>
      <c r="J4" s="134" t="s">
        <v>364</v>
      </c>
      <c r="K4" s="134" t="s">
        <v>366</v>
      </c>
      <c r="L4" s="134" t="s">
        <v>367</v>
      </c>
    </row>
    <row r="5" spans="1:20" ht="25.15" customHeight="1" thickTop="1" x14ac:dyDescent="0.45">
      <c r="A5" s="135" t="s">
        <v>265</v>
      </c>
      <c r="B5" s="136">
        <v>9710.8634033203125</v>
      </c>
      <c r="C5" s="136">
        <v>9917.4401245117188</v>
      </c>
      <c r="D5" s="136">
        <v>10205.933044433594</v>
      </c>
      <c r="E5" s="136">
        <v>10614.253753662109</v>
      </c>
      <c r="F5" s="136">
        <v>10287.597534179688</v>
      </c>
      <c r="G5" s="136">
        <v>10934.37451171875</v>
      </c>
      <c r="H5" s="136">
        <v>11104.403839111328</v>
      </c>
      <c r="I5" s="136">
        <v>11289.491424560547</v>
      </c>
      <c r="J5" s="136">
        <v>10932.389221191406</v>
      </c>
      <c r="K5" s="136">
        <v>10617.673126220703</v>
      </c>
      <c r="L5" s="136">
        <v>10269.474273681641</v>
      </c>
      <c r="M5" s="204"/>
      <c r="N5" s="204"/>
      <c r="O5" s="204"/>
      <c r="P5" s="204"/>
      <c r="Q5" s="153"/>
      <c r="R5" s="153"/>
      <c r="S5" s="153"/>
      <c r="T5" s="153"/>
    </row>
    <row r="6" spans="1:20" ht="25.15" customHeight="1" x14ac:dyDescent="0.45">
      <c r="A6" s="135" t="s">
        <v>28</v>
      </c>
      <c r="B6" s="136">
        <v>3369.52978515625</v>
      </c>
      <c r="C6" s="136">
        <v>3298.95654296875</v>
      </c>
      <c r="D6" s="136">
        <v>3494.647216796875</v>
      </c>
      <c r="E6" s="136">
        <v>3518.226318359375</v>
      </c>
      <c r="F6" s="136">
        <v>3706.04150390625</v>
      </c>
      <c r="G6" s="136">
        <v>3331.0068359375</v>
      </c>
      <c r="H6" s="136">
        <v>3238.819580078125</v>
      </c>
      <c r="I6" s="136">
        <v>3175.82275390625</v>
      </c>
      <c r="J6" s="136">
        <v>3465.225341796875</v>
      </c>
      <c r="K6" s="136">
        <v>3700.87548828125</v>
      </c>
      <c r="L6" s="136">
        <v>2898.40185546875</v>
      </c>
      <c r="M6" s="204"/>
      <c r="N6" s="204"/>
      <c r="O6" s="204"/>
      <c r="P6" s="204"/>
      <c r="Q6" s="153"/>
      <c r="R6" s="153"/>
      <c r="S6" s="153"/>
      <c r="T6" s="153"/>
    </row>
    <row r="7" spans="1:20" ht="25.15" customHeight="1" x14ac:dyDescent="0.45">
      <c r="A7" s="135" t="s">
        <v>29</v>
      </c>
      <c r="B7" s="136">
        <v>2477.1390380859375</v>
      </c>
      <c r="C7" s="136">
        <v>2302.3331909179688</v>
      </c>
      <c r="D7" s="136">
        <v>2359.7379760742188</v>
      </c>
      <c r="E7" s="136">
        <v>2738.0840759277344</v>
      </c>
      <c r="F7" s="136">
        <v>1870.9320068359375</v>
      </c>
      <c r="G7" s="136">
        <v>3316.80712890625</v>
      </c>
      <c r="H7" s="136">
        <v>3497.6540832519531</v>
      </c>
      <c r="I7" s="136">
        <v>3647.1833190917969</v>
      </c>
      <c r="J7" s="136">
        <v>2492.0325317382813</v>
      </c>
      <c r="K7" s="136">
        <v>2334.1150207519531</v>
      </c>
      <c r="L7" s="136">
        <v>2718.5328674316406</v>
      </c>
      <c r="M7" s="204"/>
      <c r="N7" s="204"/>
      <c r="O7" s="204"/>
      <c r="P7" s="204"/>
      <c r="Q7" s="153"/>
      <c r="R7" s="153"/>
      <c r="S7" s="153"/>
      <c r="T7" s="153"/>
    </row>
    <row r="8" spans="1:20" ht="25.15" customHeight="1" x14ac:dyDescent="0.45">
      <c r="A8" s="135" t="s">
        <v>242</v>
      </c>
      <c r="B8" s="136">
        <v>3864.194580078125</v>
      </c>
      <c r="C8" s="136">
        <v>4316.150390625</v>
      </c>
      <c r="D8" s="136">
        <v>4351.5478515625</v>
      </c>
      <c r="E8" s="136">
        <v>4357.943359375</v>
      </c>
      <c r="F8" s="136">
        <v>4710.6240234375</v>
      </c>
      <c r="G8" s="136">
        <v>4286.560546875</v>
      </c>
      <c r="H8" s="136">
        <v>4367.93017578125</v>
      </c>
      <c r="I8" s="136">
        <v>4466.4853515625</v>
      </c>
      <c r="J8" s="136">
        <v>4975.13134765625</v>
      </c>
      <c r="K8" s="136">
        <v>4582.6826171875</v>
      </c>
      <c r="L8" s="136">
        <v>4652.53955078125</v>
      </c>
      <c r="M8" s="204"/>
      <c r="N8" s="204"/>
      <c r="O8" s="204"/>
      <c r="P8" s="204"/>
      <c r="Q8" s="153"/>
      <c r="R8" s="153"/>
      <c r="S8" s="153"/>
      <c r="T8" s="153"/>
    </row>
    <row r="9" spans="1:20" ht="25.15" customHeight="1" x14ac:dyDescent="0.45">
      <c r="A9" s="135" t="s">
        <v>30</v>
      </c>
      <c r="B9" s="136">
        <v>12966.267568588257</v>
      </c>
      <c r="C9" s="136">
        <v>11577.834035873413</v>
      </c>
      <c r="D9" s="136">
        <v>13223.544494628906</v>
      </c>
      <c r="E9" s="136">
        <v>15356.618467330933</v>
      </c>
      <c r="F9" s="136">
        <v>14024.288240432739</v>
      </c>
      <c r="G9" s="136">
        <v>11924.612201690674</v>
      </c>
      <c r="H9" s="136">
        <v>12961.659195899963</v>
      </c>
      <c r="I9" s="136">
        <v>16084.696921348572</v>
      </c>
      <c r="J9" s="136">
        <v>19186.378078460693</v>
      </c>
      <c r="K9" s="136">
        <v>18540.534412384033</v>
      </c>
      <c r="L9" s="136">
        <v>16793.939363479614</v>
      </c>
      <c r="M9" s="204"/>
      <c r="N9" s="204"/>
      <c r="O9" s="204"/>
      <c r="P9" s="204"/>
      <c r="Q9" s="153"/>
      <c r="R9" s="153"/>
      <c r="S9" s="153"/>
      <c r="T9" s="153"/>
    </row>
    <row r="10" spans="1:20" ht="25.15" customHeight="1" x14ac:dyDescent="0.45">
      <c r="A10" s="135" t="s">
        <v>31</v>
      </c>
      <c r="B10" s="136">
        <v>7900.97705078125</v>
      </c>
      <c r="C10" s="136">
        <v>7043.6337890625</v>
      </c>
      <c r="D10" s="136">
        <v>8065.9208984375</v>
      </c>
      <c r="E10" s="136">
        <v>9283.3623046875</v>
      </c>
      <c r="F10" s="136">
        <v>7764.4189453125</v>
      </c>
      <c r="G10" s="136">
        <v>6615.6865234375</v>
      </c>
      <c r="H10" s="136">
        <v>6615.556640625</v>
      </c>
      <c r="I10" s="136">
        <v>9601.119140625</v>
      </c>
      <c r="J10" s="136">
        <v>10650.2734375</v>
      </c>
      <c r="K10" s="136">
        <v>9620.2412109375</v>
      </c>
      <c r="L10" s="136">
        <v>7752.72900390625</v>
      </c>
      <c r="M10" s="204"/>
      <c r="N10" s="204"/>
      <c r="O10" s="204"/>
      <c r="P10" s="204"/>
      <c r="Q10" s="153"/>
      <c r="R10" s="153"/>
      <c r="S10" s="153"/>
      <c r="T10" s="153"/>
    </row>
    <row r="11" spans="1:20" ht="25.15" customHeight="1" x14ac:dyDescent="0.45">
      <c r="A11" s="135" t="s">
        <v>95</v>
      </c>
      <c r="B11" s="136">
        <v>1368.838134765625</v>
      </c>
      <c r="C11" s="136">
        <v>1555.4285888671875</v>
      </c>
      <c r="D11" s="136">
        <v>1918.7786865234375</v>
      </c>
      <c r="E11" s="136">
        <v>2558.97314453125</v>
      </c>
      <c r="F11" s="136">
        <v>2446.805908203125</v>
      </c>
      <c r="G11" s="136">
        <v>2233.4658203125</v>
      </c>
      <c r="H11" s="136">
        <v>2574.6865234375</v>
      </c>
      <c r="I11" s="136">
        <v>2511.50732421875</v>
      </c>
      <c r="J11" s="136">
        <v>3255.13330078125</v>
      </c>
      <c r="K11" s="136">
        <v>3315.041259765625</v>
      </c>
      <c r="L11" s="136">
        <v>4210.29541015625</v>
      </c>
      <c r="M11" s="204"/>
      <c r="N11" s="204"/>
      <c r="O11" s="204"/>
      <c r="P11" s="204"/>
      <c r="Q11" s="153"/>
      <c r="R11" s="153"/>
      <c r="S11" s="153"/>
      <c r="T11" s="153"/>
    </row>
    <row r="12" spans="1:20" ht="25.15" customHeight="1" x14ac:dyDescent="0.45">
      <c r="A12" s="135" t="s">
        <v>96</v>
      </c>
      <c r="B12" s="136">
        <v>2768.9670028686523</v>
      </c>
      <c r="C12" s="151">
        <v>1819.5765228271484</v>
      </c>
      <c r="D12" s="136">
        <v>1341.5387725830078</v>
      </c>
      <c r="E12" s="136">
        <v>1359.1924133300781</v>
      </c>
      <c r="F12" s="136">
        <v>1548.9658203125</v>
      </c>
      <c r="G12" s="136">
        <v>1227.6609420776367</v>
      </c>
      <c r="H12" s="136">
        <v>1230.9861745834351</v>
      </c>
      <c r="I12" s="136">
        <v>1262.3505353927612</v>
      </c>
      <c r="J12" s="136">
        <v>1613.1951465606689</v>
      </c>
      <c r="K12" s="136">
        <v>1721.8583602905273</v>
      </c>
      <c r="L12" s="136">
        <v>1512.120964050293</v>
      </c>
      <c r="M12" s="204"/>
      <c r="N12" s="204"/>
      <c r="O12" s="204"/>
      <c r="P12" s="204"/>
      <c r="Q12" s="153"/>
      <c r="R12" s="153"/>
      <c r="S12" s="153"/>
      <c r="T12" s="153"/>
    </row>
    <row r="13" spans="1:20" ht="25.15" customHeight="1" x14ac:dyDescent="0.45">
      <c r="A13" s="135" t="s">
        <v>32</v>
      </c>
      <c r="B13" s="136">
        <v>927.48538017272949</v>
      </c>
      <c r="C13" s="136">
        <v>1159.1951351165771</v>
      </c>
      <c r="D13" s="136">
        <v>1897.3061370849609</v>
      </c>
      <c r="E13" s="136">
        <v>2155.0906047821045</v>
      </c>
      <c r="F13" s="136">
        <v>2264.0975666046143</v>
      </c>
      <c r="G13" s="136">
        <v>1847.7989158630371</v>
      </c>
      <c r="H13" s="136">
        <v>2540.4298572540283</v>
      </c>
      <c r="I13" s="136">
        <v>2709.7199211120605</v>
      </c>
      <c r="J13" s="136">
        <v>3667.7761936187744</v>
      </c>
      <c r="K13" s="136">
        <v>3883.3935813903809</v>
      </c>
      <c r="L13" s="136">
        <v>3318.7939853668213</v>
      </c>
      <c r="M13" s="204"/>
      <c r="N13" s="204"/>
      <c r="O13" s="204"/>
      <c r="P13" s="204"/>
      <c r="Q13" s="153"/>
      <c r="R13" s="153"/>
      <c r="S13" s="153"/>
      <c r="T13" s="153"/>
    </row>
    <row r="14" spans="1:20" ht="25.15" customHeight="1" thickBot="1" x14ac:dyDescent="0.4">
      <c r="A14" s="137" t="s">
        <v>33</v>
      </c>
      <c r="B14" s="138">
        <v>22677.130971908569</v>
      </c>
      <c r="C14" s="138">
        <v>21495.274160385132</v>
      </c>
      <c r="D14" s="138">
        <v>23429.4775390625</v>
      </c>
      <c r="E14" s="138">
        <v>25970.872220993042</v>
      </c>
      <c r="F14" s="138">
        <v>24311.885774612427</v>
      </c>
      <c r="G14" s="138">
        <v>22858.986713409424</v>
      </c>
      <c r="H14" s="138">
        <v>24066.063035011292</v>
      </c>
      <c r="I14" s="138">
        <v>27374.188345909119</v>
      </c>
      <c r="J14" s="138">
        <v>30118.7672996521</v>
      </c>
      <c r="K14" s="138">
        <v>29158.207538604736</v>
      </c>
      <c r="L14" s="138">
        <v>27063.413637161255</v>
      </c>
      <c r="M14" s="204"/>
      <c r="N14" s="204"/>
      <c r="O14" s="204"/>
      <c r="P14" s="204"/>
      <c r="Q14" s="153"/>
      <c r="R14" s="153"/>
      <c r="S14" s="153"/>
      <c r="T14" s="153"/>
    </row>
    <row r="15" spans="1:20" ht="25.15" customHeight="1" thickTop="1" x14ac:dyDescent="0.45">
      <c r="A15" s="135" t="s">
        <v>34</v>
      </c>
      <c r="B15" s="136">
        <v>16671.219051361084</v>
      </c>
      <c r="C15" s="136">
        <v>18335.361671924591</v>
      </c>
      <c r="D15" s="136">
        <v>18033.294962406158</v>
      </c>
      <c r="E15" s="136">
        <v>17966.110400915146</v>
      </c>
      <c r="F15" s="136">
        <v>18807.957870125771</v>
      </c>
      <c r="G15" s="136">
        <v>15583.008625984192</v>
      </c>
      <c r="H15" s="136">
        <v>15399.443294944009</v>
      </c>
      <c r="I15" s="136">
        <v>16192.829979361733</v>
      </c>
      <c r="J15" s="136">
        <v>15844.456501425942</v>
      </c>
      <c r="K15" s="136">
        <v>16481.069111289224</v>
      </c>
      <c r="L15" s="136">
        <v>16001.405209006509</v>
      </c>
      <c r="M15" s="204"/>
      <c r="N15" s="204"/>
      <c r="O15" s="204"/>
      <c r="P15" s="204"/>
      <c r="Q15" s="153"/>
      <c r="R15" s="153"/>
      <c r="S15" s="153"/>
      <c r="T15" s="153"/>
    </row>
    <row r="16" spans="1:20" ht="25.15" customHeight="1" x14ac:dyDescent="0.45">
      <c r="A16" s="135" t="s">
        <v>35</v>
      </c>
      <c r="B16" s="136">
        <v>693.3560791015625</v>
      </c>
      <c r="C16" s="136">
        <v>698.3330078125</v>
      </c>
      <c r="D16" s="136">
        <v>675.4271240234375</v>
      </c>
      <c r="E16" s="136">
        <v>695.169921875</v>
      </c>
      <c r="F16" s="136">
        <v>777.79913330078125</v>
      </c>
      <c r="G16" s="136">
        <v>467.90646362304688</v>
      </c>
      <c r="H16" s="136">
        <v>458.26385498046875</v>
      </c>
      <c r="I16" s="136">
        <v>537.70166015625</v>
      </c>
      <c r="J16" s="136">
        <v>631.0269775390625</v>
      </c>
      <c r="K16" s="136">
        <v>705.3533935546875</v>
      </c>
      <c r="L16" s="136">
        <v>635.60693359375</v>
      </c>
      <c r="M16" s="204"/>
      <c r="N16" s="204"/>
      <c r="O16" s="204"/>
      <c r="P16" s="204"/>
      <c r="Q16" s="153"/>
      <c r="R16" s="153"/>
      <c r="S16" s="153"/>
      <c r="T16" s="153"/>
    </row>
    <row r="17" spans="1:20" ht="25.15" customHeight="1" x14ac:dyDescent="0.45">
      <c r="A17" s="135" t="s">
        <v>99</v>
      </c>
      <c r="B17" s="136">
        <v>1889.744384765625</v>
      </c>
      <c r="C17" s="136">
        <v>1956.257568359375</v>
      </c>
      <c r="D17" s="136">
        <v>2115.2353515625</v>
      </c>
      <c r="E17" s="136">
        <v>2155.352783203125</v>
      </c>
      <c r="F17" s="136">
        <v>2398.822265625</v>
      </c>
      <c r="G17" s="136">
        <v>2592.874755859375</v>
      </c>
      <c r="H17" s="136">
        <v>2818.694580078125</v>
      </c>
      <c r="I17" s="136">
        <v>2927.899658203125</v>
      </c>
      <c r="J17" s="136">
        <v>3054.305908203125</v>
      </c>
      <c r="K17" s="136">
        <v>3237.313720703125</v>
      </c>
      <c r="L17" s="136">
        <v>3305.97998046875</v>
      </c>
      <c r="M17" s="204"/>
      <c r="N17" s="204"/>
      <c r="O17" s="204"/>
      <c r="P17" s="204"/>
      <c r="Q17" s="153"/>
      <c r="R17" s="153"/>
      <c r="S17" s="153"/>
      <c r="T17" s="153"/>
    </row>
    <row r="18" spans="1:20" ht="25.15" customHeight="1" x14ac:dyDescent="0.45">
      <c r="A18" s="135" t="s">
        <v>100</v>
      </c>
      <c r="B18" s="136">
        <v>3541.8257141113281</v>
      </c>
      <c r="C18" s="136">
        <v>3916.4082641601563</v>
      </c>
      <c r="D18" s="136">
        <v>3712.8437194824219</v>
      </c>
      <c r="E18" s="136">
        <v>3752.7011413574219</v>
      </c>
      <c r="F18" s="136">
        <v>3992.6987762451172</v>
      </c>
      <c r="G18" s="136">
        <v>3389.0732727050781</v>
      </c>
      <c r="H18" s="136">
        <v>3223.9793472290039</v>
      </c>
      <c r="I18" s="136">
        <v>3323.6154098510742</v>
      </c>
      <c r="J18" s="136">
        <v>3626.2202301025391</v>
      </c>
      <c r="K18" s="136">
        <v>3768.2622222900391</v>
      </c>
      <c r="L18" s="136">
        <v>4029.9248733520508</v>
      </c>
      <c r="M18" s="204"/>
      <c r="N18" s="204"/>
      <c r="O18" s="204"/>
      <c r="P18" s="204"/>
      <c r="Q18" s="153"/>
      <c r="R18" s="153"/>
      <c r="S18" s="153"/>
      <c r="T18" s="153"/>
    </row>
    <row r="19" spans="1:20" ht="25.15" customHeight="1" x14ac:dyDescent="0.45">
      <c r="A19" s="135" t="s">
        <v>98</v>
      </c>
      <c r="B19" s="136">
        <v>2497.87548828125</v>
      </c>
      <c r="C19" s="136">
        <v>2621.97705078125</v>
      </c>
      <c r="D19" s="136">
        <v>2513.021240234375</v>
      </c>
      <c r="E19" s="136">
        <v>2639.453369140625</v>
      </c>
      <c r="F19" s="136">
        <v>3102.63232421875</v>
      </c>
      <c r="G19" s="136">
        <v>2094.344970703125</v>
      </c>
      <c r="H19" s="136">
        <v>2453.282470703125</v>
      </c>
      <c r="I19" s="136">
        <v>2587.94873046875</v>
      </c>
      <c r="J19" s="136">
        <v>1912.6966552734375</v>
      </c>
      <c r="K19" s="136">
        <v>2188.108642578125</v>
      </c>
      <c r="L19" s="136">
        <v>2095.311279296875</v>
      </c>
      <c r="M19" s="204"/>
      <c r="N19" s="204"/>
      <c r="O19" s="204"/>
      <c r="P19" s="204"/>
      <c r="Q19" s="153"/>
      <c r="R19" s="153"/>
      <c r="S19" s="153"/>
      <c r="T19" s="153"/>
    </row>
    <row r="20" spans="1:20" ht="25.15" customHeight="1" x14ac:dyDescent="0.45">
      <c r="A20" s="135" t="s">
        <v>105</v>
      </c>
      <c r="B20" s="136">
        <v>417.40029907226563</v>
      </c>
      <c r="C20" s="136">
        <v>409.32598876953125</v>
      </c>
      <c r="D20" s="136">
        <v>455.46295166015625</v>
      </c>
      <c r="E20" s="136">
        <v>459.66897583007813</v>
      </c>
      <c r="F20" s="136">
        <v>449.08901977539063</v>
      </c>
      <c r="G20" s="136">
        <v>435.18408203125</v>
      </c>
      <c r="H20" s="136">
        <v>529.07666015625</v>
      </c>
      <c r="I20" s="136">
        <v>599.5479736328125</v>
      </c>
      <c r="J20" s="136">
        <v>619.5225830078125</v>
      </c>
      <c r="K20" s="136">
        <v>649.84149169921875</v>
      </c>
      <c r="L20" s="136">
        <v>655.0103759765625</v>
      </c>
      <c r="M20" s="204"/>
      <c r="N20" s="204"/>
      <c r="O20" s="204"/>
      <c r="P20" s="204"/>
      <c r="Q20" s="153"/>
      <c r="R20" s="153"/>
      <c r="S20" s="153"/>
      <c r="T20" s="153"/>
    </row>
    <row r="21" spans="1:20" ht="25.15" customHeight="1" x14ac:dyDescent="0.45">
      <c r="A21" s="135" t="s">
        <v>107</v>
      </c>
      <c r="B21" s="136">
        <v>315.06533813476563</v>
      </c>
      <c r="C21" s="136">
        <v>291.2491455078125</v>
      </c>
      <c r="D21" s="136">
        <v>286.73126220703125</v>
      </c>
      <c r="E21" s="136">
        <v>299.69607543945313</v>
      </c>
      <c r="F21" s="136">
        <v>293.21517944335938</v>
      </c>
      <c r="G21" s="136">
        <v>258.00753784179688</v>
      </c>
      <c r="H21" s="136">
        <v>316.753662109375</v>
      </c>
      <c r="I21" s="136">
        <v>275.5682373046875</v>
      </c>
      <c r="J21" s="136">
        <v>245.54165649414063</v>
      </c>
      <c r="K21" s="136">
        <v>257.2125244140625</v>
      </c>
      <c r="L21" s="136">
        <v>262.81024169921875</v>
      </c>
      <c r="M21" s="204"/>
      <c r="N21" s="204"/>
      <c r="O21" s="204"/>
      <c r="P21" s="204"/>
      <c r="Q21" s="153"/>
      <c r="R21" s="153"/>
      <c r="S21" s="153"/>
      <c r="T21" s="153"/>
    </row>
    <row r="22" spans="1:20" ht="25.15" customHeight="1" x14ac:dyDescent="0.45">
      <c r="A22" s="135" t="s">
        <v>115</v>
      </c>
      <c r="B22" s="136">
        <v>500.32757568359375</v>
      </c>
      <c r="C22" s="136">
        <v>476.10293579101563</v>
      </c>
      <c r="D22" s="136">
        <v>517.139404296875</v>
      </c>
      <c r="E22" s="136">
        <v>457.62908935546875</v>
      </c>
      <c r="F22" s="136">
        <v>479.8262939453125</v>
      </c>
      <c r="G22" s="136">
        <v>571.91546630859375</v>
      </c>
      <c r="H22" s="136">
        <v>619.4593505859375</v>
      </c>
      <c r="I22" s="136">
        <v>642.061279296875</v>
      </c>
      <c r="J22" s="136">
        <v>659.99407958984375</v>
      </c>
      <c r="K22" s="136">
        <v>662.07867431640625</v>
      </c>
      <c r="L22" s="136">
        <v>747.095947265625</v>
      </c>
      <c r="M22" s="204"/>
      <c r="N22" s="204"/>
      <c r="O22" s="204"/>
      <c r="P22" s="204"/>
      <c r="Q22" s="153"/>
      <c r="R22" s="153"/>
      <c r="S22" s="153"/>
      <c r="T22" s="153"/>
    </row>
    <row r="23" spans="1:20" ht="25.15" customHeight="1" x14ac:dyDescent="0.45">
      <c r="A23" s="135" t="s">
        <v>108</v>
      </c>
      <c r="B23" s="136">
        <v>354.98089599609375</v>
      </c>
      <c r="C23" s="136">
        <v>324.3125</v>
      </c>
      <c r="D23" s="136">
        <v>363.67227172851563</v>
      </c>
      <c r="E23" s="136">
        <v>357.74838256835938</v>
      </c>
      <c r="F23" s="136">
        <v>333.71755981445313</v>
      </c>
      <c r="G23" s="136">
        <v>286.61151123046875</v>
      </c>
      <c r="H23" s="136">
        <v>272.58810424804688</v>
      </c>
      <c r="I23" s="136">
        <v>271.75949096679688</v>
      </c>
      <c r="J23" s="136">
        <v>261.99166870117188</v>
      </c>
      <c r="K23" s="136">
        <v>261.2052001953125</v>
      </c>
      <c r="L23" s="136">
        <v>236.58229064941406</v>
      </c>
      <c r="M23" s="204"/>
      <c r="N23" s="204"/>
      <c r="O23" s="204"/>
      <c r="P23" s="204"/>
      <c r="Q23" s="153"/>
      <c r="R23" s="153"/>
      <c r="S23" s="153"/>
      <c r="T23" s="153"/>
    </row>
    <row r="24" spans="1:20" ht="25.15" customHeight="1" x14ac:dyDescent="0.45">
      <c r="A24" s="135" t="s">
        <v>101</v>
      </c>
      <c r="B24" s="136">
        <v>1284.817138671875</v>
      </c>
      <c r="C24" s="136">
        <v>1121.9581298828125</v>
      </c>
      <c r="D24" s="136">
        <v>910.405029296875</v>
      </c>
      <c r="E24" s="136">
        <v>882.5997314453125</v>
      </c>
      <c r="F24" s="136">
        <v>849.00799560546875</v>
      </c>
      <c r="G24" s="136">
        <v>811.509521484375</v>
      </c>
      <c r="H24" s="136">
        <v>745.9737548828125</v>
      </c>
      <c r="I24" s="136">
        <v>722.5435791015625</v>
      </c>
      <c r="J24" s="136">
        <v>725.224365234375</v>
      </c>
      <c r="K24" s="136">
        <v>749.50494384765625</v>
      </c>
      <c r="L24" s="136">
        <v>761.4012451171875</v>
      </c>
      <c r="M24" s="204"/>
      <c r="N24" s="204"/>
      <c r="O24" s="204"/>
      <c r="P24" s="204"/>
      <c r="Q24" s="153"/>
      <c r="R24" s="153"/>
      <c r="S24" s="153"/>
      <c r="T24" s="153"/>
    </row>
    <row r="25" spans="1:20" ht="25.15" customHeight="1" x14ac:dyDescent="0.45">
      <c r="A25" s="135" t="s">
        <v>109</v>
      </c>
      <c r="B25" s="136">
        <v>386.75845336914063</v>
      </c>
      <c r="C25" s="136">
        <v>372.12911987304688</v>
      </c>
      <c r="D25" s="136">
        <v>327.06130981445313</v>
      </c>
      <c r="E25" s="136">
        <v>349.79501342773438</v>
      </c>
      <c r="F25" s="136">
        <v>341.92486572265625</v>
      </c>
      <c r="G25" s="136">
        <v>356.31707763671875</v>
      </c>
      <c r="H25" s="136">
        <v>335.5101318359375</v>
      </c>
      <c r="I25" s="136">
        <v>337.02191162109375</v>
      </c>
      <c r="J25" s="136">
        <v>366.06668090820313</v>
      </c>
      <c r="K25" s="136">
        <v>401.94873046875</v>
      </c>
      <c r="L25" s="136">
        <v>427.13357543945313</v>
      </c>
      <c r="M25" s="204"/>
      <c r="N25" s="204"/>
      <c r="O25" s="204"/>
      <c r="P25" s="204"/>
      <c r="Q25" s="153"/>
      <c r="R25" s="153"/>
      <c r="S25" s="153"/>
      <c r="T25" s="153"/>
    </row>
    <row r="26" spans="1:20" ht="25.15" customHeight="1" x14ac:dyDescent="0.45">
      <c r="A26" s="135" t="s">
        <v>106</v>
      </c>
      <c r="B26" s="136">
        <v>704.76318359375</v>
      </c>
      <c r="C26" s="136">
        <v>661.74005126953125</v>
      </c>
      <c r="D26" s="136">
        <v>544.68463134765625</v>
      </c>
      <c r="E26" s="136">
        <v>557.38421630859375</v>
      </c>
      <c r="F26" s="136">
        <v>537.2362060546875</v>
      </c>
      <c r="G26" s="136">
        <v>500.48977661132813</v>
      </c>
      <c r="H26" s="136">
        <v>476.39471435546875</v>
      </c>
      <c r="I26" s="136">
        <v>437.05215454101563</v>
      </c>
      <c r="J26" s="136">
        <v>409.79412841796875</v>
      </c>
      <c r="K26" s="136">
        <v>420.0950927734375</v>
      </c>
      <c r="L26" s="136">
        <v>408.33895874023438</v>
      </c>
      <c r="M26" s="204"/>
      <c r="N26" s="204"/>
      <c r="O26" s="204"/>
      <c r="P26" s="204"/>
      <c r="Q26" s="153"/>
      <c r="R26" s="153"/>
      <c r="S26" s="153"/>
      <c r="T26" s="153"/>
    </row>
    <row r="27" spans="1:20" ht="25.15" customHeight="1" x14ac:dyDescent="0.45">
      <c r="A27" s="135" t="s">
        <v>85</v>
      </c>
      <c r="B27" s="136">
        <v>2031.7109985351563</v>
      </c>
      <c r="C27" s="136">
        <v>2554.0150756835938</v>
      </c>
      <c r="D27" s="136">
        <v>2657.8048095703125</v>
      </c>
      <c r="E27" s="136">
        <v>2270.28125</v>
      </c>
      <c r="F27" s="136">
        <v>2239.1987915039063</v>
      </c>
      <c r="G27" s="136">
        <v>1190.5098876953125</v>
      </c>
      <c r="H27" s="136">
        <v>661.49370235367678</v>
      </c>
      <c r="I27" s="136">
        <v>569.34331172867678</v>
      </c>
      <c r="J27" s="136">
        <v>541.99901241227053</v>
      </c>
      <c r="K27" s="136">
        <v>759.71556514664553</v>
      </c>
      <c r="L27" s="136">
        <v>261.37031978531741</v>
      </c>
      <c r="M27" s="204"/>
      <c r="N27" s="204"/>
      <c r="O27" s="204"/>
      <c r="P27" s="204"/>
      <c r="Q27" s="153"/>
      <c r="R27" s="153"/>
      <c r="S27" s="153"/>
      <c r="T27" s="153"/>
    </row>
    <row r="28" spans="1:20" ht="25.15" customHeight="1" x14ac:dyDescent="0.45">
      <c r="A28" s="135" t="s">
        <v>97</v>
      </c>
      <c r="B28" s="136">
        <v>725.6689453125</v>
      </c>
      <c r="C28" s="136">
        <v>669.05560302734375</v>
      </c>
      <c r="D28" s="136">
        <v>504.69802856445313</v>
      </c>
      <c r="E28" s="136">
        <v>532.26312255859375</v>
      </c>
      <c r="F28" s="136">
        <v>537.43792724609375</v>
      </c>
      <c r="G28" s="136">
        <v>479.510009765625</v>
      </c>
      <c r="H28" s="136">
        <v>500.72341918945313</v>
      </c>
      <c r="I28" s="136">
        <v>474.97900390625</v>
      </c>
      <c r="J28" s="136">
        <v>497.76766967773438</v>
      </c>
      <c r="K28" s="136">
        <v>526.9434814453125</v>
      </c>
      <c r="L28" s="136">
        <v>534.301025390625</v>
      </c>
      <c r="M28" s="204"/>
      <c r="N28" s="204"/>
      <c r="O28" s="204"/>
      <c r="P28" s="204"/>
      <c r="Q28" s="153"/>
      <c r="R28" s="153"/>
      <c r="S28" s="153"/>
      <c r="T28" s="153"/>
    </row>
    <row r="29" spans="1:20" ht="25.15" customHeight="1" x14ac:dyDescent="0.45">
      <c r="A29" s="135" t="s">
        <v>84</v>
      </c>
      <c r="B29" s="136">
        <v>784.44091796875</v>
      </c>
      <c r="C29" s="136">
        <v>1725.3406982421875</v>
      </c>
      <c r="D29" s="136">
        <v>1921.4033203125</v>
      </c>
      <c r="E29" s="136">
        <v>2044.875</v>
      </c>
      <c r="F29" s="136">
        <v>1899.9217529296875</v>
      </c>
      <c r="G29" s="136">
        <v>1659.64892578125</v>
      </c>
      <c r="H29" s="136">
        <v>1446.5511474609375</v>
      </c>
      <c r="I29" s="136">
        <v>1934.453125</v>
      </c>
      <c r="J29" s="136">
        <v>1695.0052490234375</v>
      </c>
      <c r="K29" s="136">
        <v>1245.3006591796875</v>
      </c>
      <c r="L29" s="136">
        <v>1010.31396484375</v>
      </c>
      <c r="M29" s="204"/>
      <c r="N29" s="204"/>
      <c r="O29" s="204"/>
      <c r="P29" s="204"/>
      <c r="Q29" s="153"/>
      <c r="R29" s="153"/>
      <c r="S29" s="153"/>
      <c r="T29" s="153"/>
    </row>
    <row r="30" spans="1:20" ht="25.15" customHeight="1" x14ac:dyDescent="0.45">
      <c r="A30" s="139" t="s">
        <v>36</v>
      </c>
      <c r="B30" s="136">
        <v>542.48363876342773</v>
      </c>
      <c r="C30" s="136">
        <v>537.15653276443481</v>
      </c>
      <c r="D30" s="136">
        <v>527.70450830459595</v>
      </c>
      <c r="E30" s="136">
        <v>511.49232840538025</v>
      </c>
      <c r="F30" s="136">
        <v>575.42977869510651</v>
      </c>
      <c r="G30" s="136">
        <v>489.10536670684814</v>
      </c>
      <c r="H30" s="136">
        <v>540.69839477539063</v>
      </c>
      <c r="I30" s="136">
        <v>551.33445358276367</v>
      </c>
      <c r="J30" s="136">
        <v>597.29963684082031</v>
      </c>
      <c r="K30" s="136">
        <v>648.18476867675781</v>
      </c>
      <c r="L30" s="136">
        <v>630.22419738769531</v>
      </c>
      <c r="M30" s="204"/>
      <c r="N30" s="204"/>
      <c r="O30" s="204"/>
      <c r="P30" s="204"/>
      <c r="Q30" s="153"/>
      <c r="R30" s="153"/>
      <c r="S30" s="153"/>
      <c r="T30" s="153"/>
    </row>
    <row r="31" spans="1:20" ht="25.15" customHeight="1" x14ac:dyDescent="0.45">
      <c r="A31" s="136" t="s">
        <v>37</v>
      </c>
      <c r="B31" s="136">
        <v>2549.846923828125</v>
      </c>
      <c r="C31" s="136">
        <v>3106.64453125</v>
      </c>
      <c r="D31" s="136">
        <v>2590.2900390625</v>
      </c>
      <c r="E31" s="136">
        <v>2884.005859375</v>
      </c>
      <c r="F31" s="136">
        <v>2711.644287109375</v>
      </c>
      <c r="G31" s="136">
        <v>3393.2860107421875</v>
      </c>
      <c r="H31" s="136">
        <v>3067.9720458984375</v>
      </c>
      <c r="I31" s="136">
        <v>3433.177734375</v>
      </c>
      <c r="J31" s="136">
        <v>4326.2222900390625</v>
      </c>
      <c r="K31" s="136">
        <v>4410.921630859375</v>
      </c>
      <c r="L31" s="136">
        <v>4968.192626953125</v>
      </c>
      <c r="M31" s="204"/>
      <c r="N31" s="204"/>
      <c r="O31" s="204"/>
      <c r="P31" s="204"/>
      <c r="Q31" s="153"/>
      <c r="R31" s="153"/>
      <c r="S31" s="153"/>
      <c r="T31" s="153"/>
    </row>
    <row r="32" spans="1:20" ht="25.15" customHeight="1" x14ac:dyDescent="0.45">
      <c r="A32" s="139" t="s">
        <v>38</v>
      </c>
      <c r="B32" s="136">
        <v>8060.7412109375</v>
      </c>
      <c r="C32" s="136">
        <v>4747.68310546875</v>
      </c>
      <c r="D32" s="136">
        <v>3652.016845703125</v>
      </c>
      <c r="E32" s="136">
        <v>3262.380859375</v>
      </c>
      <c r="F32" s="136">
        <v>3091.77734375</v>
      </c>
      <c r="G32" s="136">
        <v>2773.3076171875</v>
      </c>
      <c r="H32" s="136">
        <v>2429.221923828125</v>
      </c>
      <c r="I32" s="136">
        <v>1974.3509521484375</v>
      </c>
      <c r="J32" s="136">
        <v>1909.858154296875</v>
      </c>
      <c r="K32" s="136">
        <v>1972.919189453125</v>
      </c>
      <c r="L32" s="136">
        <v>2371.663818359375</v>
      </c>
      <c r="M32" s="204"/>
      <c r="N32" s="204"/>
      <c r="O32" s="204"/>
      <c r="P32" s="204"/>
      <c r="Q32" s="153"/>
      <c r="R32" s="153"/>
      <c r="S32" s="153"/>
      <c r="T32" s="153"/>
    </row>
    <row r="33" spans="1:20" ht="25.15" customHeight="1" thickBot="1" x14ac:dyDescent="0.4">
      <c r="A33" s="137" t="s">
        <v>39</v>
      </c>
      <c r="B33" s="138">
        <v>27281.807186126709</v>
      </c>
      <c r="C33" s="138">
        <v>26189.689308643341</v>
      </c>
      <c r="D33" s="138">
        <v>24275.601847171783</v>
      </c>
      <c r="E33" s="138">
        <v>24112.497119665146</v>
      </c>
      <c r="F33" s="138">
        <v>24611.379500985146</v>
      </c>
      <c r="G33" s="138">
        <v>21749.602253913879</v>
      </c>
      <c r="H33" s="138">
        <v>20896.637264670571</v>
      </c>
      <c r="I33" s="138">
        <v>21600.358665885171</v>
      </c>
      <c r="J33" s="138">
        <v>22080.53694576188</v>
      </c>
      <c r="K33" s="138">
        <v>22864.909931601724</v>
      </c>
      <c r="L33" s="138">
        <v>23341.261654319009</v>
      </c>
      <c r="M33" s="204"/>
      <c r="N33" s="204"/>
      <c r="O33" s="204"/>
      <c r="P33" s="204"/>
      <c r="Q33" s="153"/>
      <c r="R33" s="153"/>
      <c r="S33" s="153"/>
      <c r="T33" s="153"/>
    </row>
    <row r="34" spans="1:20" ht="25.15" customHeight="1" thickTop="1" x14ac:dyDescent="0.45">
      <c r="A34" s="135" t="s">
        <v>40</v>
      </c>
      <c r="B34" s="136">
        <v>16394.150390625</v>
      </c>
      <c r="C34" s="136">
        <v>16882.9765625</v>
      </c>
      <c r="D34" s="136">
        <v>15296.5244140625</v>
      </c>
      <c r="E34" s="136">
        <v>14526.4375</v>
      </c>
      <c r="F34" s="136">
        <v>13307.8408203125</v>
      </c>
      <c r="G34" s="136">
        <v>11744.4755859375</v>
      </c>
      <c r="H34" s="136">
        <v>12722.2685546875</v>
      </c>
      <c r="I34" s="136">
        <v>13494.47265625</v>
      </c>
      <c r="J34" s="136">
        <v>14270.453125</v>
      </c>
      <c r="K34" s="136">
        <v>15574.236328125</v>
      </c>
      <c r="L34" s="136">
        <v>16791.09375</v>
      </c>
      <c r="M34" s="204"/>
      <c r="N34" s="204"/>
      <c r="O34" s="204"/>
      <c r="P34" s="204"/>
      <c r="Q34" s="153"/>
      <c r="R34" s="153"/>
      <c r="S34" s="153"/>
      <c r="T34" s="153"/>
    </row>
    <row r="35" spans="1:20" ht="25.15" customHeight="1" x14ac:dyDescent="0.45">
      <c r="A35" s="135" t="s">
        <v>41</v>
      </c>
      <c r="B35" s="136">
        <v>2764.0086059570313</v>
      </c>
      <c r="C35" s="136">
        <v>2882.4490356445313</v>
      </c>
      <c r="D35" s="136">
        <v>2843.4285888671875</v>
      </c>
      <c r="E35" s="136">
        <v>2976.2294311523438</v>
      </c>
      <c r="F35" s="136">
        <v>3020.8482055664063</v>
      </c>
      <c r="G35" s="136">
        <v>2090.8355102539063</v>
      </c>
      <c r="H35" s="136">
        <v>2195.0760498046875</v>
      </c>
      <c r="I35" s="136">
        <v>2328.7871704101563</v>
      </c>
      <c r="J35" s="136">
        <v>2430.3077392578125</v>
      </c>
      <c r="K35" s="136">
        <v>2519.6466674804688</v>
      </c>
      <c r="L35" s="136">
        <v>2589.58203125</v>
      </c>
      <c r="M35" s="204"/>
      <c r="N35" s="204"/>
      <c r="O35" s="204"/>
      <c r="P35" s="204"/>
      <c r="Q35" s="153"/>
      <c r="R35" s="153"/>
      <c r="S35" s="153"/>
      <c r="T35" s="153"/>
    </row>
    <row r="36" spans="1:20" ht="25.15" customHeight="1" x14ac:dyDescent="0.45">
      <c r="A36" s="135" t="s">
        <v>152</v>
      </c>
      <c r="B36" s="136">
        <v>4540.7139806747437</v>
      </c>
      <c r="C36" s="136">
        <v>4789.187406539917</v>
      </c>
      <c r="D36" s="136">
        <v>4592.4842977523804</v>
      </c>
      <c r="E36" s="136">
        <v>4620.9211015701294</v>
      </c>
      <c r="F36" s="136">
        <v>4521.4044818878174</v>
      </c>
      <c r="G36" s="136">
        <v>3493.8803386688232</v>
      </c>
      <c r="H36" s="136">
        <v>3685.7280979156494</v>
      </c>
      <c r="I36" s="136">
        <v>3733.701057434082</v>
      </c>
      <c r="J36" s="136">
        <v>4052.3139610290527</v>
      </c>
      <c r="K36" s="136">
        <v>4485.8255805969238</v>
      </c>
      <c r="L36" s="136">
        <v>4569.1896667480469</v>
      </c>
      <c r="M36" s="204"/>
      <c r="N36" s="204"/>
      <c r="O36" s="204"/>
      <c r="P36" s="204"/>
      <c r="Q36" s="153"/>
      <c r="R36" s="153"/>
      <c r="S36" s="153"/>
      <c r="T36" s="153"/>
    </row>
    <row r="37" spans="1:20" ht="25.15" customHeight="1" x14ac:dyDescent="0.45">
      <c r="A37" s="135" t="s">
        <v>86</v>
      </c>
      <c r="B37" s="136">
        <v>3611.3024024963379</v>
      </c>
      <c r="C37" s="136">
        <v>3877.567813873291</v>
      </c>
      <c r="D37" s="136">
        <v>3722.6217308044434</v>
      </c>
      <c r="E37" s="136">
        <v>3694.7558898925781</v>
      </c>
      <c r="F37" s="136">
        <v>3572.9997634887695</v>
      </c>
      <c r="G37" s="136">
        <v>2631.7778625488281</v>
      </c>
      <c r="H37" s="136">
        <v>2753.3011131286621</v>
      </c>
      <c r="I37" s="136">
        <v>2730.722095489502</v>
      </c>
      <c r="J37" s="136">
        <v>2954.6961059570313</v>
      </c>
      <c r="K37" s="136">
        <v>3195.8276023864746</v>
      </c>
      <c r="L37" s="136">
        <v>3218.0480995178223</v>
      </c>
      <c r="M37" s="204"/>
      <c r="N37" s="204"/>
      <c r="O37" s="204"/>
      <c r="P37" s="204"/>
      <c r="Q37" s="153"/>
      <c r="R37" s="153"/>
      <c r="S37" s="153"/>
      <c r="T37" s="153"/>
    </row>
    <row r="38" spans="1:20" ht="25.15" customHeight="1" x14ac:dyDescent="0.45">
      <c r="A38" s="135" t="s">
        <v>87</v>
      </c>
      <c r="B38" s="136">
        <v>929.41157817840576</v>
      </c>
      <c r="C38" s="136">
        <v>911.61959266662598</v>
      </c>
      <c r="D38" s="136">
        <v>869.86256694793701</v>
      </c>
      <c r="E38" s="136">
        <v>926.16521167755127</v>
      </c>
      <c r="F38" s="136">
        <v>948.40471839904785</v>
      </c>
      <c r="G38" s="136">
        <v>862.10247611999512</v>
      </c>
      <c r="H38" s="136">
        <v>932.4269847869873</v>
      </c>
      <c r="I38" s="136">
        <v>1002.9789619445801</v>
      </c>
      <c r="J38" s="136">
        <v>1097.6178550720215</v>
      </c>
      <c r="K38" s="136">
        <v>1289.9979782104492</v>
      </c>
      <c r="L38" s="136">
        <v>1351.1415672302246</v>
      </c>
      <c r="M38" s="204"/>
      <c r="N38" s="204"/>
      <c r="O38" s="204"/>
      <c r="P38" s="204"/>
      <c r="Q38" s="153"/>
      <c r="R38" s="153"/>
      <c r="S38" s="153"/>
      <c r="T38" s="153"/>
    </row>
    <row r="39" spans="1:20" ht="25.15" customHeight="1" x14ac:dyDescent="0.45">
      <c r="A39" s="136" t="s">
        <v>243</v>
      </c>
      <c r="B39" s="136">
        <v>2107.370849609375</v>
      </c>
      <c r="C39" s="136">
        <v>2233.288330078125</v>
      </c>
      <c r="D39" s="136">
        <v>2367.060546875</v>
      </c>
      <c r="E39" s="136">
        <v>2314.5068359375</v>
      </c>
      <c r="F39" s="136">
        <v>2590.086669921875</v>
      </c>
      <c r="G39" s="136">
        <v>3039.73291015625</v>
      </c>
      <c r="H39" s="136">
        <v>3250.67138671875</v>
      </c>
      <c r="I39" s="136">
        <v>3331.1142578125</v>
      </c>
      <c r="J39" s="136">
        <v>3343.12744140625</v>
      </c>
      <c r="K39" s="136">
        <v>3406.742431640625</v>
      </c>
      <c r="L39" s="136">
        <v>3771.736328125</v>
      </c>
      <c r="M39" s="204"/>
      <c r="N39" s="204"/>
      <c r="O39" s="204"/>
      <c r="Q39" s="153"/>
      <c r="R39" s="153"/>
      <c r="S39" s="153"/>
      <c r="T39" s="153"/>
    </row>
    <row r="40" spans="1:20" ht="25.15" customHeight="1" x14ac:dyDescent="0.45">
      <c r="A40" s="136" t="s">
        <v>266</v>
      </c>
      <c r="B40" s="136">
        <v>10173.98095703125</v>
      </c>
      <c r="C40" s="136">
        <v>10288.2353515625</v>
      </c>
      <c r="D40" s="136">
        <v>10672.74951171875</v>
      </c>
      <c r="E40" s="136">
        <v>10685.45458984375</v>
      </c>
      <c r="F40" s="136">
        <v>12025.56689453125</v>
      </c>
      <c r="G40" s="136">
        <v>10492.181640625</v>
      </c>
      <c r="H40" s="136">
        <v>9955.796875</v>
      </c>
      <c r="I40" s="136">
        <v>10056.49951171875</v>
      </c>
      <c r="J40" s="136">
        <v>10426.6015625</v>
      </c>
      <c r="K40" s="136">
        <v>11034.6181640625</v>
      </c>
      <c r="L40" s="136">
        <v>11095.69775390625</v>
      </c>
      <c r="M40" s="204"/>
      <c r="N40" s="204"/>
      <c r="O40" s="204"/>
      <c r="Q40" s="153"/>
      <c r="R40" s="153"/>
      <c r="S40" s="153"/>
      <c r="T40" s="153"/>
    </row>
    <row r="41" spans="1:20" ht="25.15" customHeight="1" x14ac:dyDescent="0.45">
      <c r="A41" s="135" t="s">
        <v>244</v>
      </c>
      <c r="B41" s="136">
        <v>7408.1328125</v>
      </c>
      <c r="C41" s="136">
        <v>7608.58642578125</v>
      </c>
      <c r="D41" s="136">
        <v>7807.154296875</v>
      </c>
      <c r="E41" s="136">
        <v>8015.4287109375</v>
      </c>
      <c r="F41" s="136">
        <v>8247.5390625</v>
      </c>
      <c r="G41" s="136">
        <v>8517.4345703125</v>
      </c>
      <c r="H41" s="136">
        <v>8754.71875</v>
      </c>
      <c r="I41" s="136">
        <v>8852.6123046875</v>
      </c>
      <c r="J41" s="136">
        <v>8953.72265625</v>
      </c>
      <c r="K41" s="136">
        <v>9041.5576171875</v>
      </c>
      <c r="L41" s="136">
        <v>9155.5654296875</v>
      </c>
      <c r="M41" s="204"/>
      <c r="N41" s="204"/>
      <c r="O41" s="204"/>
      <c r="Q41" s="153"/>
      <c r="R41" s="153"/>
      <c r="S41" s="153"/>
      <c r="T41" s="153"/>
    </row>
    <row r="42" spans="1:20" ht="25.15" customHeight="1" x14ac:dyDescent="0.45">
      <c r="A42" s="135" t="s">
        <v>267</v>
      </c>
      <c r="B42" s="136">
        <v>1197.3282356262207</v>
      </c>
      <c r="C42" s="136">
        <v>1136.6111907958984</v>
      </c>
      <c r="D42" s="136">
        <v>1105.1188316345215</v>
      </c>
      <c r="E42" s="136">
        <v>1093.964168548584</v>
      </c>
      <c r="F42" s="136">
        <v>1027.4474449157715</v>
      </c>
      <c r="G42" s="136">
        <v>934.43427276611328</v>
      </c>
      <c r="H42" s="136">
        <v>947.90135192871094</v>
      </c>
      <c r="I42" s="136">
        <v>995.01955795288086</v>
      </c>
      <c r="J42" s="136">
        <v>1051.2390441894531</v>
      </c>
      <c r="K42" s="136">
        <v>1137.6408653259277</v>
      </c>
      <c r="L42" s="136">
        <v>1168.6026191711426</v>
      </c>
      <c r="M42" s="204"/>
      <c r="N42" s="204"/>
      <c r="O42" s="204"/>
      <c r="Q42" s="153"/>
      <c r="R42" s="153"/>
      <c r="S42" s="153"/>
      <c r="T42" s="153"/>
    </row>
    <row r="43" spans="1:20" ht="25.15" customHeight="1" x14ac:dyDescent="0.45">
      <c r="A43" s="135" t="s">
        <v>245</v>
      </c>
      <c r="B43" s="136">
        <v>1933.2747802734375</v>
      </c>
      <c r="C43" s="136">
        <v>1621.9193115234375</v>
      </c>
      <c r="D43" s="136">
        <v>1585.8935546875</v>
      </c>
      <c r="E43" s="136">
        <v>1570.294189453125</v>
      </c>
      <c r="F43" s="136">
        <v>1523.8184814453125</v>
      </c>
      <c r="G43" s="136">
        <v>1364.8170166015625</v>
      </c>
      <c r="H43" s="136">
        <v>1306.865234375</v>
      </c>
      <c r="I43" s="136">
        <v>1358.38818359375</v>
      </c>
      <c r="J43" s="136">
        <v>1462.62890625</v>
      </c>
      <c r="K43" s="136">
        <v>1521.101318359375</v>
      </c>
      <c r="L43" s="136">
        <v>1566.77978515625</v>
      </c>
      <c r="M43" s="204"/>
      <c r="N43" s="204"/>
      <c r="O43" s="204"/>
      <c r="Q43" s="153"/>
      <c r="R43" s="153"/>
      <c r="S43" s="153"/>
      <c r="T43" s="153"/>
    </row>
    <row r="44" spans="1:20" ht="28.5" customHeight="1" x14ac:dyDescent="0.45">
      <c r="A44" s="135" t="s">
        <v>246</v>
      </c>
      <c r="B44" s="136">
        <v>2383.8762893676758</v>
      </c>
      <c r="C44" s="136">
        <v>2454.3237266540527</v>
      </c>
      <c r="D44" s="136">
        <v>2433.7788124084473</v>
      </c>
      <c r="E44" s="136">
        <v>2458.5130500793457</v>
      </c>
      <c r="F44" s="136">
        <v>2520.4446830749512</v>
      </c>
      <c r="G44" s="136">
        <v>2332.0612831115723</v>
      </c>
      <c r="H44" s="136">
        <v>2111.7640838623047</v>
      </c>
      <c r="I44" s="136">
        <v>2045.4805488586426</v>
      </c>
      <c r="J44" s="136">
        <v>2066.5801277160645</v>
      </c>
      <c r="K44" s="136">
        <v>2093.6775856018066</v>
      </c>
      <c r="L44" s="136">
        <v>2118.3305168151855</v>
      </c>
      <c r="M44" s="204"/>
      <c r="N44" s="204"/>
      <c r="O44" s="204"/>
      <c r="Q44" s="153"/>
      <c r="R44" s="153"/>
      <c r="S44" s="153"/>
      <c r="T44" s="153"/>
    </row>
    <row r="45" spans="1:20" ht="25.5" customHeight="1" x14ac:dyDescent="0.45">
      <c r="A45" s="139" t="s">
        <v>43</v>
      </c>
      <c r="B45" s="136">
        <v>16707.380859375</v>
      </c>
      <c r="C45" s="136">
        <v>16684.44140625</v>
      </c>
      <c r="D45" s="140">
        <v>17046.369140625</v>
      </c>
      <c r="E45" s="140">
        <v>17106.24609375</v>
      </c>
      <c r="F45" s="140">
        <v>17348.794921875</v>
      </c>
      <c r="G45" s="140">
        <v>17139.609375</v>
      </c>
      <c r="H45" s="140">
        <v>17152.109375</v>
      </c>
      <c r="I45" s="140">
        <v>17011.220703125</v>
      </c>
      <c r="J45" s="140">
        <v>16847.94140625</v>
      </c>
      <c r="K45" s="140">
        <v>17649.330078125</v>
      </c>
      <c r="L45" s="140">
        <v>18320.6328125</v>
      </c>
      <c r="M45" s="204"/>
      <c r="N45" s="204"/>
      <c r="O45" s="204"/>
      <c r="Q45" s="153"/>
      <c r="R45" s="153"/>
      <c r="S45" s="153"/>
      <c r="T45" s="153"/>
    </row>
    <row r="46" spans="1:20" ht="25.15" customHeight="1" x14ac:dyDescent="0.45">
      <c r="A46" s="139" t="s">
        <v>44</v>
      </c>
      <c r="B46" s="136">
        <v>12807.635620117188</v>
      </c>
      <c r="C46" s="136">
        <v>13248.419067382813</v>
      </c>
      <c r="D46" s="140">
        <v>13022.112182617188</v>
      </c>
      <c r="E46" s="140">
        <v>13078.8369140625</v>
      </c>
      <c r="F46" s="140">
        <v>13287.205932617188</v>
      </c>
      <c r="G46" s="140">
        <v>13395.841186523438</v>
      </c>
      <c r="H46" s="140">
        <v>13723.927490234375</v>
      </c>
      <c r="I46" s="140">
        <v>13968.543212890625</v>
      </c>
      <c r="J46" s="140">
        <v>14557.462890625</v>
      </c>
      <c r="K46" s="140">
        <v>14834.620849609375</v>
      </c>
      <c r="L46" s="140">
        <v>15533.777099609375</v>
      </c>
      <c r="M46" s="204"/>
      <c r="N46" s="204"/>
      <c r="O46" s="204"/>
      <c r="Q46" s="153"/>
      <c r="R46" s="153"/>
      <c r="S46" s="153"/>
      <c r="T46" s="153"/>
    </row>
    <row r="47" spans="1:20" ht="18.5" x14ac:dyDescent="0.45">
      <c r="A47" s="135" t="s">
        <v>45</v>
      </c>
      <c r="B47" s="136">
        <v>5182.8857421875</v>
      </c>
      <c r="C47" s="136">
        <v>5689.39990234375</v>
      </c>
      <c r="D47" s="136">
        <v>5940.78662109375</v>
      </c>
      <c r="E47" s="136">
        <v>5400.001953125</v>
      </c>
      <c r="F47" s="136">
        <v>5313.99853515625</v>
      </c>
      <c r="G47" s="136">
        <v>5438.90966796875</v>
      </c>
      <c r="H47" s="136">
        <v>5707.22216796875</v>
      </c>
      <c r="I47" s="136">
        <v>6163.42333984375</v>
      </c>
      <c r="J47" s="136">
        <v>6183.779296875</v>
      </c>
      <c r="K47" s="136">
        <v>6865.0439453125</v>
      </c>
      <c r="L47" s="136">
        <v>7320.95947265625</v>
      </c>
      <c r="M47" s="204"/>
      <c r="N47" s="204"/>
      <c r="O47" s="204"/>
      <c r="Q47" s="153"/>
      <c r="R47" s="153"/>
      <c r="S47" s="153"/>
      <c r="T47" s="153"/>
    </row>
    <row r="48" spans="1:20" ht="18.649999999999999" customHeight="1" x14ac:dyDescent="0.35">
      <c r="A48" s="141" t="s">
        <v>46</v>
      </c>
      <c r="B48" s="142">
        <v>1006.7491455078125</v>
      </c>
      <c r="C48" s="142">
        <v>1021.1853637695313</v>
      </c>
      <c r="D48" s="142">
        <v>1031.397216796875</v>
      </c>
      <c r="E48" s="142">
        <v>1005.6123046875</v>
      </c>
      <c r="F48" s="142">
        <v>980.47198486328125</v>
      </c>
      <c r="G48" s="142">
        <v>906.250244140625</v>
      </c>
      <c r="H48" s="142">
        <v>951.38153076171875</v>
      </c>
      <c r="I48" s="142">
        <v>981.30096435546875</v>
      </c>
      <c r="J48" s="142">
        <v>1059.8050537109375</v>
      </c>
      <c r="K48" s="142">
        <v>1086.1942138671875</v>
      </c>
      <c r="L48" s="142">
        <v>1118.7811279296875</v>
      </c>
      <c r="M48" s="204"/>
      <c r="N48" s="204"/>
      <c r="O48" s="204"/>
      <c r="Q48" s="153"/>
      <c r="R48" s="153"/>
      <c r="S48" s="153"/>
      <c r="T48" s="153"/>
    </row>
    <row r="49" spans="1:20" ht="19" thickBot="1" x14ac:dyDescent="0.4">
      <c r="A49" s="137" t="s">
        <v>47</v>
      </c>
      <c r="B49" s="138">
        <v>84607.488268852234</v>
      </c>
      <c r="C49" s="138">
        <v>86541.023080825806</v>
      </c>
      <c r="D49" s="138">
        <v>85744.858016014099</v>
      </c>
      <c r="E49" s="138">
        <v>84852.446843147278</v>
      </c>
      <c r="F49" s="138">
        <v>85715.468118667603</v>
      </c>
      <c r="G49" s="138">
        <v>80890.46360206604</v>
      </c>
      <c r="H49" s="138">
        <v>82465.430948257446</v>
      </c>
      <c r="I49" s="138">
        <v>84320.563468933105</v>
      </c>
      <c r="J49" s="138">
        <v>86705.96321105957</v>
      </c>
      <c r="K49" s="138">
        <v>91250.235645294189</v>
      </c>
      <c r="L49" s="138">
        <v>95120.728393554688</v>
      </c>
      <c r="M49" s="204"/>
      <c r="N49" s="204"/>
      <c r="O49" s="204"/>
      <c r="Q49" s="153"/>
      <c r="R49" s="153"/>
      <c r="S49" s="153"/>
      <c r="T49" s="153"/>
    </row>
    <row r="50" spans="1:20" ht="19.5" thickTop="1" thickBot="1" x14ac:dyDescent="0.4">
      <c r="A50" s="137" t="s">
        <v>48</v>
      </c>
      <c r="B50" s="138">
        <v>134566.42642688751</v>
      </c>
      <c r="C50" s="138">
        <v>134225.98654985428</v>
      </c>
      <c r="D50" s="138">
        <v>133449.93740224838</v>
      </c>
      <c r="E50" s="138">
        <v>134935.81618380547</v>
      </c>
      <c r="F50" s="138">
        <v>134638.73339426517</v>
      </c>
      <c r="G50" s="138">
        <v>125499.05256938934</v>
      </c>
      <c r="H50" s="138">
        <v>127428.13124793931</v>
      </c>
      <c r="I50" s="138">
        <v>133295.1104807274</v>
      </c>
      <c r="J50" s="138">
        <v>138905.26745647355</v>
      </c>
      <c r="K50" s="138">
        <v>143273.35311550065</v>
      </c>
      <c r="L50" s="138">
        <v>145525.40368503495</v>
      </c>
      <c r="M50" s="204"/>
      <c r="N50" s="204"/>
      <c r="O50" s="204"/>
      <c r="Q50" s="153"/>
      <c r="R50" s="153"/>
      <c r="S50" s="153"/>
    </row>
    <row r="51" spans="1:20" ht="19" thickTop="1" x14ac:dyDescent="0.45">
      <c r="A51" s="143" t="s">
        <v>49</v>
      </c>
      <c r="B51" s="143">
        <v>11452.2236328125</v>
      </c>
      <c r="C51" s="143">
        <v>11842.009765625</v>
      </c>
      <c r="D51" s="143">
        <v>11117.57421875</v>
      </c>
      <c r="E51" s="143">
        <v>11164.029296875</v>
      </c>
      <c r="F51" s="143">
        <v>10235.1083984375</v>
      </c>
      <c r="G51" s="143">
        <v>7637.9736328125</v>
      </c>
      <c r="H51" s="143">
        <v>10506.9384765625</v>
      </c>
      <c r="I51" s="143">
        <v>12086.68359375</v>
      </c>
      <c r="J51" s="143">
        <v>12764.2578125</v>
      </c>
      <c r="K51" s="143">
        <v>14127.0400390625</v>
      </c>
      <c r="L51" s="143">
        <v>14598.302734375</v>
      </c>
      <c r="M51" s="204"/>
      <c r="N51" s="204"/>
      <c r="O51" s="204"/>
      <c r="Q51" s="153"/>
      <c r="R51" s="153"/>
      <c r="S51" s="153"/>
    </row>
    <row r="52" spans="1:20" ht="19" thickBot="1" x14ac:dyDescent="0.4">
      <c r="A52" s="145" t="s">
        <v>50</v>
      </c>
      <c r="B52" s="146">
        <v>146018.65005970001</v>
      </c>
      <c r="C52" s="146">
        <v>146067.99631547928</v>
      </c>
      <c r="D52" s="146">
        <v>144567.51162099838</v>
      </c>
      <c r="E52" s="146">
        <v>146099.84548068047</v>
      </c>
      <c r="F52" s="146">
        <v>144873.84179270267</v>
      </c>
      <c r="G52" s="146">
        <v>133137.02620220184</v>
      </c>
      <c r="H52" s="146">
        <v>137935.06972450181</v>
      </c>
      <c r="I52" s="146">
        <v>145381.7940744774</v>
      </c>
      <c r="J52" s="146">
        <v>151669.52526897355</v>
      </c>
      <c r="K52" s="146">
        <v>157400.39315456315</v>
      </c>
      <c r="L52" s="146">
        <v>160123.70641940995</v>
      </c>
      <c r="M52" s="204"/>
      <c r="N52" s="204"/>
      <c r="O52" s="204"/>
      <c r="Q52" s="153"/>
      <c r="R52" s="153"/>
      <c r="S52" s="153"/>
    </row>
    <row r="53" spans="1:20" ht="19" thickTop="1" x14ac:dyDescent="0.35">
      <c r="A53" s="152"/>
      <c r="B53" s="82"/>
      <c r="C53" s="82"/>
      <c r="D53" s="82"/>
      <c r="E53" s="82"/>
      <c r="F53" s="82"/>
      <c r="Q53" s="153"/>
      <c r="R53" s="153"/>
      <c r="S53" s="153"/>
    </row>
    <row r="54" spans="1:20" ht="18.5" x14ac:dyDescent="0.35">
      <c r="A54" s="152"/>
      <c r="B54" s="153"/>
      <c r="C54" s="153"/>
      <c r="D54" s="153"/>
      <c r="E54" s="153"/>
      <c r="F54" s="153"/>
      <c r="Q54" s="153"/>
      <c r="R54" s="153"/>
      <c r="S54" s="153"/>
    </row>
    <row r="56" spans="1:20" ht="18.5" x14ac:dyDescent="0.35">
      <c r="A56" s="152"/>
      <c r="H56" s="14"/>
      <c r="I56" s="14"/>
      <c r="J56" s="14"/>
      <c r="K56" s="14"/>
      <c r="L56" s="14"/>
    </row>
    <row r="57" spans="1:20" ht="18.5" x14ac:dyDescent="0.35">
      <c r="A57" s="152"/>
    </row>
  </sheetData>
  <phoneticPr fontId="26" type="noConversion"/>
  <hyperlinks>
    <hyperlink ref="C2" location="'Table of Content'!A1" display="Back to Table of Content" xr:uid="{00000000-0004-0000-0600-000000000000}"/>
  </hyperlinks>
  <pageMargins left="0.7" right="0.7" top="0.75" bottom="0.75" header="0.3" footer="0.3"/>
  <ignoredErrors>
    <ignoredError sqref="B4:H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G55"/>
  <sheetViews>
    <sheetView showGridLines="0" zoomScale="80" zoomScaleNormal="80" workbookViewId="0">
      <pane xSplit="1" ySplit="1" topLeftCell="C42" activePane="bottomRight" state="frozen"/>
      <selection pane="topRight" activeCell="B1" sqref="B1"/>
      <selection pane="bottomLeft" activeCell="A2" sqref="A2"/>
      <selection pane="bottomRight" activeCell="O55" sqref="O55"/>
    </sheetView>
  </sheetViews>
  <sheetFormatPr defaultRowHeight="14.5" x14ac:dyDescent="0.35"/>
  <cols>
    <col min="1" max="1" width="54.81640625" customWidth="1"/>
    <col min="2" max="5" width="10.7265625" customWidth="1"/>
    <col min="26" max="29" width="8.7265625" style="203"/>
    <col min="31" max="33" width="11.81640625" style="259" bestFit="1" customWidth="1"/>
  </cols>
  <sheetData>
    <row r="1" spans="1:33" ht="43.5" x14ac:dyDescent="0.35">
      <c r="C1" s="207" t="s">
        <v>295</v>
      </c>
    </row>
    <row r="2" spans="1:33" ht="18" x14ac:dyDescent="0.4">
      <c r="A2" s="131" t="s">
        <v>260</v>
      </c>
      <c r="B2" s="31"/>
      <c r="C2" s="31"/>
      <c r="D2" s="31"/>
      <c r="E2" s="31"/>
    </row>
    <row r="3" spans="1:33" ht="15" thickBot="1" x14ac:dyDescent="0.4"/>
    <row r="4" spans="1:33" ht="25.15" customHeight="1" thickTop="1" thickBot="1" x14ac:dyDescent="0.4">
      <c r="A4" s="188" t="s">
        <v>27</v>
      </c>
      <c r="B4" s="189" t="s">
        <v>144</v>
      </c>
      <c r="C4" s="189" t="s">
        <v>145</v>
      </c>
      <c r="D4" s="189" t="s">
        <v>146</v>
      </c>
      <c r="E4" s="189" t="s">
        <v>241</v>
      </c>
      <c r="F4" s="189" t="s">
        <v>261</v>
      </c>
      <c r="G4" s="189" t="s">
        <v>292</v>
      </c>
      <c r="H4" s="189" t="s">
        <v>293</v>
      </c>
      <c r="I4" s="189" t="s">
        <v>300</v>
      </c>
      <c r="J4" s="189" t="s">
        <v>364</v>
      </c>
      <c r="K4" s="189" t="s">
        <v>366</v>
      </c>
      <c r="L4" s="189" t="s">
        <v>367</v>
      </c>
      <c r="M4" s="261"/>
      <c r="N4" s="261"/>
      <c r="O4" s="261"/>
      <c r="P4" s="261"/>
      <c r="Q4" s="261"/>
      <c r="R4" s="261"/>
      <c r="S4" s="261"/>
    </row>
    <row r="5" spans="1:33" ht="25.15" customHeight="1" thickTop="1" x14ac:dyDescent="0.45">
      <c r="A5" s="190" t="s">
        <v>265</v>
      </c>
      <c r="B5" s="172">
        <v>-11.329359923466825</v>
      </c>
      <c r="C5" s="172">
        <v>2.1272745029115896</v>
      </c>
      <c r="D5" s="172">
        <v>2.9089454163564028</v>
      </c>
      <c r="E5" s="147">
        <v>4.0008170487774919</v>
      </c>
      <c r="F5" s="147">
        <v>-3.0775241205225567</v>
      </c>
      <c r="G5" s="147">
        <v>6.2869584020000815</v>
      </c>
      <c r="H5" s="147">
        <v>1.5549982050674345</v>
      </c>
      <c r="I5" s="147">
        <v>1.6667944369720633</v>
      </c>
      <c r="J5" s="147">
        <v>-3.163138089571127</v>
      </c>
      <c r="K5" s="147">
        <v>-2.878749453602103</v>
      </c>
      <c r="L5" s="147">
        <v>-3.2794271249429796</v>
      </c>
      <c r="M5" s="147"/>
      <c r="N5" s="147"/>
      <c r="O5" s="147"/>
      <c r="P5" s="263"/>
      <c r="Q5" s="263"/>
      <c r="R5" s="263"/>
      <c r="S5" s="147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60"/>
      <c r="AE5" s="260"/>
      <c r="AF5" s="260"/>
      <c r="AG5" s="260"/>
    </row>
    <row r="6" spans="1:33" ht="25.15" customHeight="1" x14ac:dyDescent="0.45">
      <c r="A6" s="190" t="s">
        <v>28</v>
      </c>
      <c r="B6" s="172">
        <v>-11.987712863104406</v>
      </c>
      <c r="C6" s="172">
        <v>-2.0944537275911728</v>
      </c>
      <c r="D6" s="172">
        <v>5.9318960792378874</v>
      </c>
      <c r="E6" s="147">
        <v>0.67472051110533471</v>
      </c>
      <c r="F6" s="147">
        <v>5.338348603862908</v>
      </c>
      <c r="G6" s="147">
        <v>-10.11954851486297</v>
      </c>
      <c r="H6" s="147">
        <v>-2.767549284642314</v>
      </c>
      <c r="I6" s="147">
        <v>-1.9450551231493862</v>
      </c>
      <c r="J6" s="147">
        <v>9.1126807229610307</v>
      </c>
      <c r="K6" s="147">
        <v>6.8004277713777705</v>
      </c>
      <c r="L6" s="147">
        <v>-21.68334588271119</v>
      </c>
      <c r="M6" s="147"/>
      <c r="N6" s="147"/>
      <c r="O6" s="147"/>
      <c r="P6" s="263"/>
      <c r="Q6" s="263"/>
      <c r="R6" s="263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60"/>
      <c r="AE6" s="260"/>
      <c r="AF6" s="260"/>
      <c r="AG6" s="260"/>
    </row>
    <row r="7" spans="1:33" ht="25.15" customHeight="1" x14ac:dyDescent="0.45">
      <c r="A7" s="190" t="s">
        <v>29</v>
      </c>
      <c r="B7" s="172">
        <v>-13.622197946652904</v>
      </c>
      <c r="C7" s="172">
        <v>-7.0567636487227503</v>
      </c>
      <c r="D7" s="172">
        <v>2.4933309124281067</v>
      </c>
      <c r="E7" s="147">
        <v>16.03339454166651</v>
      </c>
      <c r="F7" s="147">
        <v>-31.670030760395228</v>
      </c>
      <c r="G7" s="147">
        <v>77.281008437903211</v>
      </c>
      <c r="H7" s="147">
        <v>5.452441077131283</v>
      </c>
      <c r="I7" s="147">
        <v>4.2751293375707045</v>
      </c>
      <c r="J7" s="147">
        <v>-31.672408165136201</v>
      </c>
      <c r="K7" s="147">
        <v>-6.3368960467050979</v>
      </c>
      <c r="L7" s="147">
        <v>16.469533131912417</v>
      </c>
      <c r="M7" s="147"/>
      <c r="N7" s="147"/>
      <c r="O7" s="147"/>
      <c r="P7" s="263"/>
      <c r="Q7" s="263"/>
      <c r="R7" s="263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60"/>
      <c r="AE7" s="260"/>
      <c r="AF7" s="260"/>
      <c r="AG7" s="260"/>
    </row>
    <row r="8" spans="1:33" ht="25.15" customHeight="1" x14ac:dyDescent="0.45">
      <c r="A8" s="190" t="s">
        <v>242</v>
      </c>
      <c r="B8" s="172">
        <v>-9.1918377341512496</v>
      </c>
      <c r="C8" s="172">
        <v>11.695989971026194</v>
      </c>
      <c r="D8" s="172">
        <v>0.82011648654287228</v>
      </c>
      <c r="E8" s="147">
        <v>0.14697087176011792</v>
      </c>
      <c r="F8" s="147">
        <v>8.0928234944540378</v>
      </c>
      <c r="G8" s="147">
        <v>-9.0022781366670586</v>
      </c>
      <c r="H8" s="147">
        <v>1.8982498442853029</v>
      </c>
      <c r="I8" s="147">
        <v>2.2563358802690114</v>
      </c>
      <c r="J8" s="147">
        <v>11.388059202204959</v>
      </c>
      <c r="K8" s="147">
        <v>-7.8882084319970787</v>
      </c>
      <c r="L8" s="147">
        <v>1.5243676996471223</v>
      </c>
      <c r="M8" s="147"/>
      <c r="N8" s="147"/>
      <c r="O8" s="147"/>
      <c r="P8" s="263"/>
      <c r="Q8" s="263"/>
      <c r="R8" s="263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60"/>
      <c r="AE8" s="260"/>
      <c r="AF8" s="260"/>
      <c r="AG8" s="260"/>
    </row>
    <row r="9" spans="1:33" ht="25.15" customHeight="1" x14ac:dyDescent="0.45">
      <c r="A9" s="190" t="s">
        <v>30</v>
      </c>
      <c r="B9" s="172">
        <v>-4.0454634187476017</v>
      </c>
      <c r="C9" s="172">
        <v>-10.708043200330266</v>
      </c>
      <c r="D9" s="172">
        <v>14.214320689485888</v>
      </c>
      <c r="E9" s="147">
        <v>16.130879081387221</v>
      </c>
      <c r="F9" s="147">
        <v>-8.675934937971796</v>
      </c>
      <c r="G9" s="147">
        <v>-14.971711952472518</v>
      </c>
      <c r="H9" s="147">
        <v>8.6966936674238866</v>
      </c>
      <c r="I9" s="147">
        <v>24.094428639479194</v>
      </c>
      <c r="J9" s="147">
        <v>19.283429288589105</v>
      </c>
      <c r="K9" s="147">
        <v>-3.3661572988687549</v>
      </c>
      <c r="L9" s="147">
        <v>-9.4204137273291906</v>
      </c>
      <c r="M9" s="147"/>
      <c r="N9" s="147"/>
      <c r="O9" s="147"/>
      <c r="P9" s="263"/>
      <c r="Q9" s="263"/>
      <c r="R9" s="263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60"/>
      <c r="AE9" s="260"/>
      <c r="AF9" s="260"/>
      <c r="AG9" s="260"/>
    </row>
    <row r="10" spans="1:33" ht="25.15" customHeight="1" x14ac:dyDescent="0.45">
      <c r="A10" s="190" t="s">
        <v>31</v>
      </c>
      <c r="B10" s="172">
        <v>-6.4995714207624218</v>
      </c>
      <c r="C10" s="172">
        <v>-10.851104315433687</v>
      </c>
      <c r="D10" s="172">
        <v>14.513632309539275</v>
      </c>
      <c r="E10" s="147">
        <v>15.093644254381886</v>
      </c>
      <c r="F10" s="147">
        <v>-16.36199589676718</v>
      </c>
      <c r="G10" s="147">
        <v>-14.79482791907445</v>
      </c>
      <c r="H10" s="147">
        <v>-1.9632552425150607E-3</v>
      </c>
      <c r="I10" s="147">
        <v>45.129422393063237</v>
      </c>
      <c r="J10" s="147">
        <v>10.927416705368609</v>
      </c>
      <c r="K10" s="147">
        <v>-9.6714157867132222</v>
      </c>
      <c r="L10" s="147">
        <v>-19.412322062237141</v>
      </c>
      <c r="M10" s="147"/>
      <c r="N10" s="147"/>
      <c r="O10" s="147"/>
      <c r="P10" s="263"/>
      <c r="Q10" s="263"/>
      <c r="R10" s="263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60"/>
      <c r="AE10" s="260"/>
      <c r="AF10" s="260"/>
      <c r="AG10" s="260"/>
    </row>
    <row r="11" spans="1:33" ht="25.15" customHeight="1" x14ac:dyDescent="0.45">
      <c r="A11" s="190" t="s">
        <v>95</v>
      </c>
      <c r="B11" s="172">
        <v>-18.053561230242849</v>
      </c>
      <c r="C11" s="172">
        <v>13.631301566091366</v>
      </c>
      <c r="D11" s="172">
        <v>23.360127250899794</v>
      </c>
      <c r="E11" s="147">
        <v>33.364684656142202</v>
      </c>
      <c r="F11" s="147">
        <v>-4.3832908746164971</v>
      </c>
      <c r="G11" s="147">
        <v>-8.7191259092265625</v>
      </c>
      <c r="H11" s="147">
        <v>15.2776326381058</v>
      </c>
      <c r="I11" s="147">
        <v>-2.4538598638563003</v>
      </c>
      <c r="J11" s="147">
        <v>29.608752058639464</v>
      </c>
      <c r="K11" s="147">
        <v>1.8404149215639487</v>
      </c>
      <c r="L11" s="147">
        <v>27.005822257968504</v>
      </c>
      <c r="M11" s="147"/>
      <c r="N11" s="147"/>
      <c r="O11" s="147"/>
      <c r="P11" s="263"/>
      <c r="Q11" s="263"/>
      <c r="R11" s="263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60"/>
      <c r="AE11" s="260"/>
      <c r="AF11" s="260"/>
      <c r="AG11" s="260"/>
    </row>
    <row r="12" spans="1:33" ht="25.15" customHeight="1" x14ac:dyDescent="0.45">
      <c r="A12" s="190" t="s">
        <v>96</v>
      </c>
      <c r="B12" s="172">
        <v>83.35427282018199</v>
      </c>
      <c r="C12" s="172">
        <v>-34.286810895829902</v>
      </c>
      <c r="D12" s="172">
        <v>-26.271923397945059</v>
      </c>
      <c r="E12" s="147">
        <v>1.3159247505817433</v>
      </c>
      <c r="F12" s="147">
        <v>13.962217940686482</v>
      </c>
      <c r="G12" s="147">
        <v>-20.743187100799986</v>
      </c>
      <c r="H12" s="147">
        <v>0.27085919180346707</v>
      </c>
      <c r="I12" s="147">
        <v>2.5479052045356942</v>
      </c>
      <c r="J12" s="147">
        <v>27.792962519618026</v>
      </c>
      <c r="K12" s="147">
        <v>6.7359001148452613</v>
      </c>
      <c r="L12" s="147">
        <v>-12.180873936973867</v>
      </c>
      <c r="M12" s="147"/>
      <c r="N12" s="147"/>
      <c r="O12" s="147"/>
      <c r="P12" s="263"/>
      <c r="Q12" s="263"/>
      <c r="R12" s="263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60"/>
      <c r="AE12" s="260"/>
      <c r="AF12" s="260"/>
      <c r="AG12" s="260"/>
    </row>
    <row r="13" spans="1:33" ht="25.15" customHeight="1" x14ac:dyDescent="0.45">
      <c r="A13" s="190" t="s">
        <v>32</v>
      </c>
      <c r="B13" s="172">
        <v>-50.72189534988707</v>
      </c>
      <c r="C13" s="172">
        <v>24.982577612241755</v>
      </c>
      <c r="D13" s="172">
        <v>63.674439238752825</v>
      </c>
      <c r="E13" s="147">
        <v>13.586867330393289</v>
      </c>
      <c r="F13" s="147">
        <v>5.0581150314805923</v>
      </c>
      <c r="G13" s="147">
        <v>-18.386957208998965</v>
      </c>
      <c r="H13" s="147">
        <v>37.484108007904609</v>
      </c>
      <c r="I13" s="147">
        <v>6.6638353889061586</v>
      </c>
      <c r="J13" s="147">
        <v>35.356284058816321</v>
      </c>
      <c r="K13" s="147">
        <v>5.8786953289772459</v>
      </c>
      <c r="L13" s="147">
        <v>-14.538819828337225</v>
      </c>
      <c r="M13" s="147"/>
      <c r="N13" s="147"/>
      <c r="O13" s="147"/>
      <c r="P13" s="263"/>
      <c r="Q13" s="263"/>
      <c r="R13" s="263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60"/>
      <c r="AE13" s="260"/>
      <c r="AF13" s="260"/>
      <c r="AG13" s="260"/>
    </row>
    <row r="14" spans="1:33" ht="25.15" customHeight="1" thickBot="1" x14ac:dyDescent="0.5">
      <c r="A14" s="191" t="s">
        <v>33</v>
      </c>
      <c r="B14" s="192">
        <v>-7.3061175387011872</v>
      </c>
      <c r="C14" s="192">
        <v>-5.2116681470309061</v>
      </c>
      <c r="D14" s="192">
        <v>8.9982726633095069</v>
      </c>
      <c r="E14" s="148">
        <v>10.846996812854385</v>
      </c>
      <c r="F14" s="148">
        <v>-6.3878734309108287</v>
      </c>
      <c r="G14" s="148">
        <v>-5.9760854204085945</v>
      </c>
      <c r="H14" s="148">
        <v>5.2805329332195612</v>
      </c>
      <c r="I14" s="148">
        <v>13.746017809747979</v>
      </c>
      <c r="J14" s="148">
        <v>10.02615646192535</v>
      </c>
      <c r="K14" s="148">
        <v>-3.1892399562397089</v>
      </c>
      <c r="L14" s="148">
        <v>-7.1842341428910768</v>
      </c>
      <c r="M14" s="147"/>
      <c r="N14" s="147"/>
      <c r="O14" s="147"/>
      <c r="P14" s="263"/>
      <c r="Q14" s="263"/>
      <c r="R14" s="263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60"/>
      <c r="AE14" s="260"/>
      <c r="AF14" s="260"/>
      <c r="AG14" s="260"/>
    </row>
    <row r="15" spans="1:33" ht="25.15" customHeight="1" thickTop="1" x14ac:dyDescent="0.45">
      <c r="A15" s="190" t="s">
        <v>34</v>
      </c>
      <c r="B15" s="172">
        <v>-3.2173239716175885</v>
      </c>
      <c r="C15" s="172">
        <v>9.9821291738569187</v>
      </c>
      <c r="D15" s="172">
        <v>-1.6474543285446117</v>
      </c>
      <c r="E15" s="147">
        <v>-0.37255843500076935</v>
      </c>
      <c r="F15" s="147">
        <v>4.6857525108369824</v>
      </c>
      <c r="G15" s="147">
        <v>-17.146727286453739</v>
      </c>
      <c r="H15" s="147">
        <v>-1.1779838890295764</v>
      </c>
      <c r="I15" s="147">
        <v>5.1520478320032037</v>
      </c>
      <c r="J15" s="147">
        <v>-2.1514057665016129</v>
      </c>
      <c r="K15" s="147">
        <v>4.0178885896527294</v>
      </c>
      <c r="L15" s="147">
        <v>-2.9103931246435621</v>
      </c>
      <c r="M15" s="147"/>
      <c r="N15" s="147"/>
      <c r="O15" s="147"/>
      <c r="P15" s="263"/>
      <c r="Q15" s="263"/>
      <c r="R15" s="263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60"/>
      <c r="AE15" s="260"/>
      <c r="AF15" s="260"/>
      <c r="AG15" s="260"/>
    </row>
    <row r="16" spans="1:33" ht="25.15" customHeight="1" x14ac:dyDescent="0.45">
      <c r="A16" s="190" t="s">
        <v>35</v>
      </c>
      <c r="B16" s="172">
        <v>4.2145251519649491</v>
      </c>
      <c r="C16" s="172">
        <v>0.71780270786499045</v>
      </c>
      <c r="D16" s="172">
        <v>-3.2800803531848288</v>
      </c>
      <c r="E16" s="147">
        <v>2.9230093298529454</v>
      </c>
      <c r="F16" s="147">
        <v>11.886189092145294</v>
      </c>
      <c r="G16" s="147">
        <v>-39.842249291617087</v>
      </c>
      <c r="H16" s="147">
        <v>-2.0607983415989679</v>
      </c>
      <c r="I16" s="147">
        <v>17.334512489353294</v>
      </c>
      <c r="J16" s="147">
        <v>17.356337965498049</v>
      </c>
      <c r="K16" s="147">
        <v>11.77864317394004</v>
      </c>
      <c r="L16" s="147">
        <v>-9.8881582761577658</v>
      </c>
      <c r="M16" s="147"/>
      <c r="N16" s="147"/>
      <c r="O16" s="147"/>
      <c r="P16" s="263"/>
      <c r="Q16" s="263"/>
      <c r="R16" s="263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60"/>
      <c r="AE16" s="260"/>
      <c r="AF16" s="260"/>
      <c r="AG16" s="260"/>
    </row>
    <row r="17" spans="1:33" ht="25.15" customHeight="1" x14ac:dyDescent="0.45">
      <c r="A17" s="190" t="s">
        <v>99</v>
      </c>
      <c r="B17" s="172">
        <v>25.362319603428176</v>
      </c>
      <c r="C17" s="172">
        <v>3.5196920879857174</v>
      </c>
      <c r="D17" s="172">
        <v>8.1266284038687502</v>
      </c>
      <c r="E17" s="147">
        <v>1.8965942305659098</v>
      </c>
      <c r="F17" s="147">
        <v>11.296038603019266</v>
      </c>
      <c r="G17" s="147">
        <v>8.0894901225129132</v>
      </c>
      <c r="H17" s="147">
        <v>8.7092453543482122</v>
      </c>
      <c r="I17" s="147">
        <v>3.8743139784223501</v>
      </c>
      <c r="J17" s="147">
        <v>4.3173012997848703</v>
      </c>
      <c r="K17" s="147">
        <v>5.9917970891024908</v>
      </c>
      <c r="L17" s="147">
        <v>2.1210875957585973</v>
      </c>
      <c r="M17" s="147"/>
      <c r="N17" s="147"/>
      <c r="O17" s="147"/>
      <c r="P17" s="263"/>
      <c r="Q17" s="263"/>
      <c r="R17" s="263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60"/>
      <c r="AE17" s="260"/>
      <c r="AF17" s="260"/>
      <c r="AG17" s="260"/>
    </row>
    <row r="18" spans="1:33" ht="25.15" customHeight="1" x14ac:dyDescent="0.45">
      <c r="A18" s="190" t="s">
        <v>100</v>
      </c>
      <c r="B18" s="172">
        <v>-14.736676671910956</v>
      </c>
      <c r="C18" s="172">
        <v>10.575973531289748</v>
      </c>
      <c r="D18" s="172">
        <v>-5.1977355512344019</v>
      </c>
      <c r="E18" s="147">
        <v>1.0735011997907691</v>
      </c>
      <c r="F18" s="147">
        <v>6.3953303459940214</v>
      </c>
      <c r="G18" s="147">
        <v>-15.118232988958681</v>
      </c>
      <c r="H18" s="147">
        <v>-4.8713589878893373</v>
      </c>
      <c r="I18" s="147">
        <v>3.0904683898706375</v>
      </c>
      <c r="J18" s="147">
        <v>9.1046882065402457</v>
      </c>
      <c r="K18" s="147">
        <v>3.9170812353965356</v>
      </c>
      <c r="L18" s="147">
        <v>6.943854637138136</v>
      </c>
      <c r="M18" s="147"/>
      <c r="N18" s="147"/>
      <c r="O18" s="147"/>
      <c r="P18" s="263"/>
      <c r="Q18" s="263"/>
      <c r="R18" s="263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60"/>
      <c r="AE18" s="260"/>
      <c r="AF18" s="260"/>
      <c r="AG18" s="260"/>
    </row>
    <row r="19" spans="1:33" ht="25.15" customHeight="1" x14ac:dyDescent="0.45">
      <c r="A19" s="190" t="s">
        <v>98</v>
      </c>
      <c r="B19" s="172">
        <v>6.9533321353571012</v>
      </c>
      <c r="C19" s="172">
        <v>4.9682845715177137</v>
      </c>
      <c r="D19" s="172">
        <v>-4.1554829976261658</v>
      </c>
      <c r="E19" s="147">
        <v>5.0310807915996065</v>
      </c>
      <c r="F19" s="147">
        <v>17.548290888311115</v>
      </c>
      <c r="G19" s="147">
        <v>-32.497803418247898</v>
      </c>
      <c r="H19" s="147">
        <v>17.138413442915066</v>
      </c>
      <c r="I19" s="147">
        <v>5.4892276520864147</v>
      </c>
      <c r="J19" s="147">
        <v>-26.092173590819378</v>
      </c>
      <c r="K19" s="147">
        <v>14.399146176439292</v>
      </c>
      <c r="L19" s="147">
        <v>-4.2409851812436621</v>
      </c>
      <c r="M19" s="147"/>
      <c r="N19" s="147"/>
      <c r="O19" s="147"/>
      <c r="P19" s="263"/>
      <c r="Q19" s="263"/>
      <c r="R19" s="263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60"/>
      <c r="AE19" s="260"/>
      <c r="AF19" s="260"/>
      <c r="AG19" s="260"/>
    </row>
    <row r="20" spans="1:33" ht="25.15" customHeight="1" x14ac:dyDescent="0.45">
      <c r="A20" s="190" t="s">
        <v>105</v>
      </c>
      <c r="B20" s="172">
        <v>7.9829404712608039</v>
      </c>
      <c r="C20" s="172">
        <v>-1.9344284900324027</v>
      </c>
      <c r="D20" s="172">
        <v>11.271447246561749</v>
      </c>
      <c r="E20" s="147">
        <v>0.92346131657711794</v>
      </c>
      <c r="F20" s="147">
        <v>-2.3016467525531881</v>
      </c>
      <c r="G20" s="147">
        <v>-3.0962542239610116</v>
      </c>
      <c r="H20" s="147">
        <v>21.575370516023995</v>
      </c>
      <c r="I20" s="147">
        <v>13.319679128493501</v>
      </c>
      <c r="J20" s="147">
        <v>3.3316115229226506</v>
      </c>
      <c r="K20" s="147">
        <v>4.893915011815464</v>
      </c>
      <c r="L20" s="147">
        <v>0.79540693282420527</v>
      </c>
      <c r="M20" s="147"/>
      <c r="N20" s="147"/>
      <c r="O20" s="147"/>
      <c r="P20" s="263"/>
      <c r="Q20" s="263"/>
      <c r="R20" s="263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60"/>
      <c r="AE20" s="260"/>
      <c r="AF20" s="260"/>
      <c r="AG20" s="260"/>
    </row>
    <row r="21" spans="1:33" ht="25.15" customHeight="1" x14ac:dyDescent="0.45">
      <c r="A21" s="190" t="s">
        <v>107</v>
      </c>
      <c r="B21" s="172">
        <v>21.306267140107678</v>
      </c>
      <c r="C21" s="172">
        <v>-7.5591281376582344</v>
      </c>
      <c r="D21" s="172">
        <v>-1.5512091178513145</v>
      </c>
      <c r="E21" s="147">
        <v>4.521590402326197</v>
      </c>
      <c r="F21" s="147">
        <v>-2.162489444211313</v>
      </c>
      <c r="G21" s="147">
        <v>-12.007441657147766</v>
      </c>
      <c r="H21" s="147">
        <v>22.769150374048237</v>
      </c>
      <c r="I21" s="147">
        <v>-13.002351584641247</v>
      </c>
      <c r="J21" s="147">
        <v>-10.896241564062182</v>
      </c>
      <c r="K21" s="147">
        <v>4.7531111773697621</v>
      </c>
      <c r="L21" s="147">
        <v>2.176300434011913</v>
      </c>
      <c r="M21" s="147"/>
      <c r="N21" s="147"/>
      <c r="O21" s="147"/>
      <c r="P21" s="263"/>
      <c r="Q21" s="263"/>
      <c r="R21" s="263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60"/>
      <c r="AE21" s="260"/>
      <c r="AF21" s="260"/>
      <c r="AG21" s="260"/>
    </row>
    <row r="22" spans="1:33" ht="25.15" customHeight="1" x14ac:dyDescent="0.45">
      <c r="A22" s="190" t="s">
        <v>115</v>
      </c>
      <c r="B22" s="172">
        <v>-1.160447621723236</v>
      </c>
      <c r="C22" s="172">
        <v>-4.8417558955210893</v>
      </c>
      <c r="D22" s="172">
        <v>8.6192429033607709</v>
      </c>
      <c r="E22" s="147">
        <v>-11.507596297427582</v>
      </c>
      <c r="F22" s="147">
        <v>4.8504793742693675</v>
      </c>
      <c r="G22" s="147">
        <v>19.192189658071754</v>
      </c>
      <c r="H22" s="147">
        <v>8.3130964413698933</v>
      </c>
      <c r="I22" s="147">
        <v>3.6486540544684143</v>
      </c>
      <c r="J22" s="147">
        <v>2.7930044796669717</v>
      </c>
      <c r="K22" s="147">
        <v>0.31585051912252915</v>
      </c>
      <c r="L22" s="147">
        <v>12.840962297569657</v>
      </c>
      <c r="M22" s="147"/>
      <c r="N22" s="147"/>
      <c r="O22" s="147"/>
      <c r="P22" s="263"/>
      <c r="Q22" s="263"/>
      <c r="R22" s="263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60"/>
      <c r="AE22" s="260"/>
      <c r="AF22" s="260"/>
      <c r="AG22" s="260"/>
    </row>
    <row r="23" spans="1:33" ht="25.15" customHeight="1" x14ac:dyDescent="0.45">
      <c r="A23" s="190" t="s">
        <v>108</v>
      </c>
      <c r="B23" s="172">
        <v>13.65456538173261</v>
      </c>
      <c r="C23" s="172">
        <v>-8.6394497118039908</v>
      </c>
      <c r="D23" s="172">
        <v>12.136372088191365</v>
      </c>
      <c r="E23" s="147">
        <v>-1.6289086687858543</v>
      </c>
      <c r="F23" s="147">
        <v>-6.7172414816758508</v>
      </c>
      <c r="G23" s="147">
        <v>-14.11554387793538</v>
      </c>
      <c r="H23" s="147">
        <v>-4.8928275498137452</v>
      </c>
      <c r="I23" s="147">
        <v>-0.30397998604370091</v>
      </c>
      <c r="J23" s="147">
        <v>-3.5942892853072173</v>
      </c>
      <c r="K23" s="147">
        <v>-0.30018836467522458</v>
      </c>
      <c r="L23" s="147">
        <v>-9.4266536529468041</v>
      </c>
      <c r="M23" s="147"/>
      <c r="N23" s="147"/>
      <c r="O23" s="147"/>
      <c r="P23" s="263"/>
      <c r="Q23" s="263"/>
      <c r="R23" s="263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60"/>
      <c r="AE23" s="260"/>
      <c r="AF23" s="260"/>
      <c r="AG23" s="260"/>
    </row>
    <row r="24" spans="1:33" ht="25.15" customHeight="1" x14ac:dyDescent="0.45">
      <c r="A24" s="190" t="s">
        <v>101</v>
      </c>
      <c r="B24" s="172">
        <v>-4.44690632844096</v>
      </c>
      <c r="C24" s="172">
        <v>-12.675656627480166</v>
      </c>
      <c r="D24" s="172">
        <v>-18.855703697965453</v>
      </c>
      <c r="E24" s="147">
        <v>-3.0541678655968241</v>
      </c>
      <c r="F24" s="147">
        <v>-3.8059988738989525</v>
      </c>
      <c r="G24" s="147">
        <v>-4.4167398087166134</v>
      </c>
      <c r="H24" s="147">
        <v>-8.0757852947538566</v>
      </c>
      <c r="I24" s="147">
        <v>-3.1408847332612511</v>
      </c>
      <c r="J24" s="147">
        <v>0.37102068447496528</v>
      </c>
      <c r="K24" s="147">
        <v>3.3480092199376532</v>
      </c>
      <c r="L24" s="147">
        <v>1.5872211874227826</v>
      </c>
      <c r="M24" s="147"/>
      <c r="N24" s="147"/>
      <c r="O24" s="147"/>
      <c r="P24" s="263"/>
      <c r="Q24" s="263"/>
      <c r="R24" s="263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60"/>
      <c r="AE24" s="260"/>
      <c r="AF24" s="260"/>
      <c r="AG24" s="260"/>
    </row>
    <row r="25" spans="1:33" ht="25.15" customHeight="1" x14ac:dyDescent="0.45">
      <c r="A25" s="190" t="s">
        <v>109</v>
      </c>
      <c r="B25" s="172">
        <v>12.621522027768421</v>
      </c>
      <c r="C25" s="172">
        <v>-3.7825504183953313</v>
      </c>
      <c r="D25" s="172">
        <v>-12.110799088759507</v>
      </c>
      <c r="E25" s="147">
        <v>6.9508997032325368</v>
      </c>
      <c r="F25" s="147">
        <v>-2.2499313606436089</v>
      </c>
      <c r="G25" s="147">
        <v>4.2091738147340152</v>
      </c>
      <c r="H25" s="147">
        <v>-5.8394466913524923</v>
      </c>
      <c r="I25" s="147">
        <v>0.45059139552170446</v>
      </c>
      <c r="J25" s="147">
        <v>8.6180655576376211</v>
      </c>
      <c r="K25" s="147">
        <v>9.8020528586552302</v>
      </c>
      <c r="L25" s="147">
        <v>6.2656859100743256</v>
      </c>
      <c r="M25" s="147"/>
      <c r="N25" s="147"/>
      <c r="O25" s="147"/>
      <c r="P25" s="263"/>
      <c r="Q25" s="263"/>
      <c r="R25" s="263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60"/>
      <c r="AE25" s="260"/>
      <c r="AF25" s="260"/>
      <c r="AG25" s="260"/>
    </row>
    <row r="26" spans="1:33" ht="25.15" customHeight="1" x14ac:dyDescent="0.45">
      <c r="A26" s="190" t="s">
        <v>106</v>
      </c>
      <c r="B26" s="172">
        <v>10.621136661101843</v>
      </c>
      <c r="C26" s="172">
        <v>-6.1046225634026285</v>
      </c>
      <c r="D26" s="172">
        <v>-17.68903358611999</v>
      </c>
      <c r="E26" s="147">
        <v>2.33154824462666</v>
      </c>
      <c r="F26" s="147">
        <v>-3.6147435941658146</v>
      </c>
      <c r="G26" s="147">
        <v>-6.8399018958932203</v>
      </c>
      <c r="H26" s="147">
        <v>-4.8142965914309173</v>
      </c>
      <c r="I26" s="147">
        <v>-8.2583955339809112</v>
      </c>
      <c r="J26" s="147">
        <v>-6.2367902411264335</v>
      </c>
      <c r="K26" s="147">
        <v>2.5136925204946481</v>
      </c>
      <c r="L26" s="147">
        <v>-2.7984459317508259</v>
      </c>
      <c r="M26" s="147"/>
      <c r="N26" s="147"/>
      <c r="O26" s="147"/>
      <c r="P26" s="263"/>
      <c r="Q26" s="263"/>
      <c r="R26" s="263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60"/>
      <c r="AE26" s="260"/>
      <c r="AF26" s="260"/>
      <c r="AG26" s="260"/>
    </row>
    <row r="27" spans="1:33" ht="25.15" customHeight="1" x14ac:dyDescent="0.45">
      <c r="A27" s="190" t="s">
        <v>85</v>
      </c>
      <c r="B27" s="172">
        <v>-31.554487589077468</v>
      </c>
      <c r="C27" s="172">
        <v>25.707597070893129</v>
      </c>
      <c r="D27" s="172">
        <v>4.0637870494534525</v>
      </c>
      <c r="E27" s="147">
        <v>-14.580587640405525</v>
      </c>
      <c r="F27" s="147">
        <v>-1.3691016694999281</v>
      </c>
      <c r="G27" s="147">
        <v>-46.83322033700572</v>
      </c>
      <c r="H27" s="147">
        <v>-44.436101775328304</v>
      </c>
      <c r="I27" s="147">
        <v>-13.930652748033346</v>
      </c>
      <c r="J27" s="147">
        <v>-4.8027787019016221</v>
      </c>
      <c r="K27" s="147">
        <v>40.169178863515967</v>
      </c>
      <c r="L27" s="147">
        <v>-65.596292642119835</v>
      </c>
      <c r="M27" s="147"/>
      <c r="N27" s="147"/>
      <c r="O27" s="147"/>
      <c r="P27" s="263"/>
      <c r="Q27" s="263"/>
      <c r="R27" s="263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60"/>
      <c r="AE27" s="260"/>
      <c r="AF27" s="260"/>
      <c r="AG27" s="260"/>
    </row>
    <row r="28" spans="1:33" ht="25.15" customHeight="1" x14ac:dyDescent="0.45">
      <c r="A28" s="190" t="s">
        <v>97</v>
      </c>
      <c r="B28" s="172">
        <v>3.4138587074937732</v>
      </c>
      <c r="C28" s="172">
        <v>-7.801538518473663</v>
      </c>
      <c r="D28" s="172">
        <v>-24.565607659394118</v>
      </c>
      <c r="E28" s="147">
        <v>5.4617003503155956</v>
      </c>
      <c r="F28" s="147">
        <v>0.97222679313657689</v>
      </c>
      <c r="G28" s="147">
        <v>-10.778531723151616</v>
      </c>
      <c r="H28" s="147">
        <v>4.4239763491479209</v>
      </c>
      <c r="I28" s="147">
        <v>-5.1414442178232767</v>
      </c>
      <c r="J28" s="147">
        <v>4.7978259215816443</v>
      </c>
      <c r="K28" s="147">
        <v>5.8613312082858249</v>
      </c>
      <c r="L28" s="147">
        <v>1.3962681396365362</v>
      </c>
      <c r="M28" s="147"/>
      <c r="N28" s="147"/>
      <c r="O28" s="147"/>
      <c r="P28" s="263"/>
      <c r="Q28" s="263"/>
      <c r="R28" s="263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60"/>
      <c r="AE28" s="260"/>
      <c r="AF28" s="260"/>
      <c r="AG28" s="260"/>
    </row>
    <row r="29" spans="1:33" ht="25.15" customHeight="1" x14ac:dyDescent="0.45">
      <c r="A29" s="190" t="s">
        <v>84</v>
      </c>
      <c r="B29" s="172">
        <v>35.294392584361361</v>
      </c>
      <c r="C29" s="172">
        <v>119.94527041116439</v>
      </c>
      <c r="D29" s="172">
        <v>11.363704703080685</v>
      </c>
      <c r="E29" s="147">
        <v>6.426119825140006</v>
      </c>
      <c r="F29" s="147">
        <v>-7.0886116300660218</v>
      </c>
      <c r="G29" s="147">
        <v>-12.646459085903714</v>
      </c>
      <c r="H29" s="147">
        <v>-12.83993108482268</v>
      </c>
      <c r="I29" s="147">
        <v>33.728636446450835</v>
      </c>
      <c r="J29" s="147">
        <v>-12.378065556722262</v>
      </c>
      <c r="K29" s="147">
        <v>-26.531162077689341</v>
      </c>
      <c r="L29" s="147">
        <v>-18.869876330968093</v>
      </c>
      <c r="M29" s="147"/>
      <c r="N29" s="147"/>
      <c r="O29" s="147"/>
      <c r="P29" s="263"/>
      <c r="Q29" s="263"/>
      <c r="R29" s="263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60"/>
      <c r="AE29" s="260"/>
      <c r="AF29" s="260"/>
      <c r="AG29" s="260"/>
    </row>
    <row r="30" spans="1:33" ht="25.15" customHeight="1" x14ac:dyDescent="0.45">
      <c r="A30" s="193" t="s">
        <v>36</v>
      </c>
      <c r="B30" s="172">
        <v>3.6456715355813287</v>
      </c>
      <c r="C30" s="172">
        <v>-0.98198463849266204</v>
      </c>
      <c r="D30" s="172">
        <v>-1.7596406044239501</v>
      </c>
      <c r="E30" s="147">
        <v>-3.0722079580676791</v>
      </c>
      <c r="F30" s="147">
        <v>12.50017776201191</v>
      </c>
      <c r="G30" s="147">
        <v>-15.001728305409387</v>
      </c>
      <c r="H30" s="147">
        <v>10.548448571709386</v>
      </c>
      <c r="I30" s="147">
        <v>1.9670964275363412</v>
      </c>
      <c r="J30" s="147">
        <v>8.3370779677124816</v>
      </c>
      <c r="K30" s="147">
        <v>8.5191968481806324</v>
      </c>
      <c r="L30" s="147">
        <v>-2.7709030136157442</v>
      </c>
      <c r="M30" s="147"/>
      <c r="N30" s="147"/>
      <c r="O30" s="147"/>
      <c r="P30" s="263"/>
      <c r="Q30" s="263"/>
      <c r="R30" s="263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60"/>
      <c r="AE30" s="260"/>
      <c r="AF30" s="260"/>
      <c r="AG30" s="260"/>
    </row>
    <row r="31" spans="1:33" ht="25.15" customHeight="1" x14ac:dyDescent="0.45">
      <c r="A31" s="151" t="s">
        <v>37</v>
      </c>
      <c r="B31" s="172">
        <v>5.752361314717831</v>
      </c>
      <c r="C31" s="172">
        <v>21.836511134007452</v>
      </c>
      <c r="D31" s="172">
        <v>-16.620971179465386</v>
      </c>
      <c r="E31" s="147">
        <v>11.339109361622079</v>
      </c>
      <c r="F31" s="147">
        <v>-5.9764640111715224</v>
      </c>
      <c r="G31" s="147">
        <v>25.137578954334217</v>
      </c>
      <c r="H31" s="147">
        <v>-9.5869892432850463</v>
      </c>
      <c r="I31" s="147">
        <v>11.90381408346941</v>
      </c>
      <c r="J31" s="147">
        <v>26.012185350102147</v>
      </c>
      <c r="K31" s="147">
        <v>1.9578129634098884</v>
      </c>
      <c r="L31" s="147">
        <v>12.633890210041599</v>
      </c>
      <c r="M31" s="147"/>
      <c r="N31" s="147"/>
      <c r="O31" s="147"/>
      <c r="P31" s="263"/>
      <c r="Q31" s="263"/>
      <c r="R31" s="263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60"/>
      <c r="AE31" s="260"/>
      <c r="AF31" s="260"/>
      <c r="AG31" s="260"/>
    </row>
    <row r="32" spans="1:33" ht="25.15" customHeight="1" x14ac:dyDescent="0.45">
      <c r="A32" s="193" t="s">
        <v>38</v>
      </c>
      <c r="B32" s="172">
        <v>22.657973129576021</v>
      </c>
      <c r="C32" s="172">
        <v>-41.101159543161003</v>
      </c>
      <c r="D32" s="172">
        <v>-23.077914751798659</v>
      </c>
      <c r="E32" s="147">
        <v>-10.669063226982686</v>
      </c>
      <c r="F32" s="147">
        <v>-5.2294175014772399</v>
      </c>
      <c r="G32" s="147">
        <v>-10.30053885368828</v>
      </c>
      <c r="H32" s="147">
        <v>-12.407051104858084</v>
      </c>
      <c r="I32" s="147">
        <v>-18.724965686250371</v>
      </c>
      <c r="J32" s="147">
        <v>-3.2665316053046789</v>
      </c>
      <c r="K32" s="147">
        <v>3.3018700899002829</v>
      </c>
      <c r="L32" s="147">
        <v>20.210895156672805</v>
      </c>
      <c r="M32" s="147"/>
      <c r="N32" s="147"/>
      <c r="O32" s="147"/>
      <c r="P32" s="263"/>
      <c r="Q32" s="263"/>
      <c r="R32" s="263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60"/>
      <c r="AE32" s="260"/>
      <c r="AF32" s="260"/>
      <c r="AG32" s="260"/>
    </row>
    <row r="33" spans="1:33" ht="25.15" customHeight="1" thickBot="1" x14ac:dyDescent="0.5">
      <c r="A33" s="191" t="s">
        <v>39</v>
      </c>
      <c r="B33" s="192">
        <v>4.0961073190488975</v>
      </c>
      <c r="C33" s="192">
        <v>-4.0030994649017657</v>
      </c>
      <c r="D33" s="192">
        <v>-7.3085535262148227</v>
      </c>
      <c r="E33" s="148">
        <v>-0.67188747176474806</v>
      </c>
      <c r="F33" s="148">
        <v>2.0689785004189165</v>
      </c>
      <c r="G33" s="148">
        <v>-11.627862009753315</v>
      </c>
      <c r="H33" s="148">
        <v>-3.9217498291942974</v>
      </c>
      <c r="I33" s="148">
        <v>3.3676298837055585</v>
      </c>
      <c r="J33" s="148">
        <v>2.2230106791471194</v>
      </c>
      <c r="K33" s="148">
        <v>3.5523274989487819</v>
      </c>
      <c r="L33" s="148">
        <v>2.0833308512574478</v>
      </c>
      <c r="M33" s="147"/>
      <c r="N33" s="147"/>
      <c r="O33" s="147"/>
      <c r="P33" s="263"/>
      <c r="Q33" s="263"/>
      <c r="R33" s="263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60"/>
      <c r="AE33" s="260"/>
      <c r="AF33" s="260"/>
      <c r="AG33" s="260"/>
    </row>
    <row r="34" spans="1:33" ht="25.15" customHeight="1" thickTop="1" x14ac:dyDescent="0.45">
      <c r="A34" s="190" t="s">
        <v>40</v>
      </c>
      <c r="B34" s="172">
        <v>6.9553559960611437</v>
      </c>
      <c r="C34" s="172">
        <v>2.981710916562875</v>
      </c>
      <c r="D34" s="172">
        <v>-9.3967562092177701</v>
      </c>
      <c r="E34" s="147">
        <v>-5.0343914291702703</v>
      </c>
      <c r="F34" s="147">
        <v>-8.3888198994935941</v>
      </c>
      <c r="G34" s="147">
        <v>-11.747700137716919</v>
      </c>
      <c r="H34" s="147">
        <v>8.3255566550862596</v>
      </c>
      <c r="I34" s="147">
        <v>6.0697044575276138</v>
      </c>
      <c r="J34" s="147">
        <v>5.7503578577455805</v>
      </c>
      <c r="K34" s="147">
        <v>9.1362424984315247</v>
      </c>
      <c r="L34" s="147">
        <v>7.813271843560754</v>
      </c>
      <c r="M34" s="147"/>
      <c r="N34" s="147"/>
      <c r="O34" s="147"/>
      <c r="P34" s="263"/>
      <c r="Q34" s="263"/>
      <c r="R34" s="263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60"/>
      <c r="AE34" s="260"/>
      <c r="AF34" s="260"/>
      <c r="AG34" s="260"/>
    </row>
    <row r="35" spans="1:33" ht="25.15" customHeight="1" x14ac:dyDescent="0.45">
      <c r="A35" s="190" t="s">
        <v>41</v>
      </c>
      <c r="B35" s="172">
        <v>3.9943621162910716</v>
      </c>
      <c r="C35" s="172">
        <v>4.2850962704036277</v>
      </c>
      <c r="D35" s="172">
        <v>-1.3537254707651272</v>
      </c>
      <c r="E35" s="147">
        <v>4.6704475999541017</v>
      </c>
      <c r="F35" s="147">
        <v>1.4991711978598055</v>
      </c>
      <c r="G35" s="147">
        <v>-30.786475586519032</v>
      </c>
      <c r="H35" s="147">
        <v>4.9855925556823166</v>
      </c>
      <c r="I35" s="147">
        <v>6.091411758484</v>
      </c>
      <c r="J35" s="147">
        <v>4.359375134730592</v>
      </c>
      <c r="K35" s="147">
        <v>3.6760335647838316</v>
      </c>
      <c r="L35" s="147">
        <v>2.7756020188125508</v>
      </c>
      <c r="M35" s="147"/>
      <c r="N35" s="147"/>
      <c r="O35" s="147"/>
      <c r="P35" s="263"/>
      <c r="Q35" s="263"/>
      <c r="R35" s="263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60"/>
      <c r="AE35" s="260"/>
      <c r="AF35" s="260"/>
      <c r="AG35" s="260"/>
    </row>
    <row r="36" spans="1:33" ht="25.15" customHeight="1" x14ac:dyDescent="0.45">
      <c r="A36" s="190" t="s">
        <v>152</v>
      </c>
      <c r="B36" s="172">
        <v>19.397212354708216</v>
      </c>
      <c r="C36" s="172">
        <v>5.4721223781694874</v>
      </c>
      <c r="D36" s="172">
        <v>-4.1072334843052261</v>
      </c>
      <c r="E36" s="147">
        <v>0.61920307123676821</v>
      </c>
      <c r="F36" s="147">
        <v>-2.1536100161610117</v>
      </c>
      <c r="G36" s="147">
        <v>-22.725773536411694</v>
      </c>
      <c r="H36" s="147">
        <v>5.4909653637399742</v>
      </c>
      <c r="I36" s="147">
        <v>1.3015870472258273</v>
      </c>
      <c r="J36" s="147">
        <v>8.5334336813223999</v>
      </c>
      <c r="K36" s="147">
        <v>10.69787839088816</v>
      </c>
      <c r="L36" s="147">
        <v>1.8583889331700298</v>
      </c>
      <c r="M36" s="147"/>
      <c r="N36" s="147"/>
      <c r="O36" s="147"/>
      <c r="P36" s="263"/>
      <c r="Q36" s="263"/>
      <c r="R36" s="263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60"/>
      <c r="AE36" s="260"/>
      <c r="AF36" s="260"/>
      <c r="AG36" s="260"/>
    </row>
    <row r="37" spans="1:33" ht="25.15" customHeight="1" x14ac:dyDescent="0.45">
      <c r="A37" s="190" t="s">
        <v>86</v>
      </c>
      <c r="B37" s="172">
        <v>24.984291102988394</v>
      </c>
      <c r="C37" s="172">
        <v>7.373113123755445</v>
      </c>
      <c r="D37" s="172">
        <v>-3.9959606254847841</v>
      </c>
      <c r="E37" s="147">
        <v>-0.74855418914248162</v>
      </c>
      <c r="F37" s="147">
        <v>-3.2953767456433636</v>
      </c>
      <c r="G37" s="147">
        <v>-26.342624216154661</v>
      </c>
      <c r="H37" s="147">
        <v>4.6175344929051505</v>
      </c>
      <c r="I37" s="147">
        <v>-0.82007077001116091</v>
      </c>
      <c r="J37" s="147">
        <v>8.2020067453030254</v>
      </c>
      <c r="K37" s="147">
        <v>8.1609576004548323</v>
      </c>
      <c r="L37" s="147">
        <v>0.69529711536238104</v>
      </c>
      <c r="M37" s="147"/>
      <c r="N37" s="147"/>
      <c r="O37" s="147"/>
      <c r="P37" s="263"/>
      <c r="Q37" s="263"/>
      <c r="R37" s="263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60"/>
      <c r="AE37" s="260"/>
      <c r="AF37" s="260"/>
      <c r="AG37" s="260"/>
    </row>
    <row r="38" spans="1:33" ht="25.15" customHeight="1" x14ac:dyDescent="0.45">
      <c r="A38" s="190" t="s">
        <v>87</v>
      </c>
      <c r="B38" s="172">
        <v>1.7277068880239597</v>
      </c>
      <c r="C38" s="172">
        <v>-1.9143279392592802</v>
      </c>
      <c r="D38" s="172">
        <v>-4.5805318418555885</v>
      </c>
      <c r="E38" s="147">
        <v>6.4725908285905263</v>
      </c>
      <c r="F38" s="147">
        <v>2.4012461752060954</v>
      </c>
      <c r="G38" s="147">
        <v>-9.0997272161124414</v>
      </c>
      <c r="H38" s="147">
        <v>8.1573259113576455</v>
      </c>
      <c r="I38" s="147">
        <v>7.5664881335143264</v>
      </c>
      <c r="J38" s="147">
        <v>9.4357804817715376</v>
      </c>
      <c r="K38" s="147">
        <v>17.527058461143973</v>
      </c>
      <c r="L38" s="147">
        <v>4.7398205309280295</v>
      </c>
      <c r="M38" s="147"/>
      <c r="N38" s="147"/>
      <c r="O38" s="147"/>
      <c r="P38" s="263"/>
      <c r="Q38" s="263"/>
      <c r="R38" s="263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60"/>
      <c r="AE38" s="260"/>
      <c r="AF38" s="260"/>
      <c r="AG38" s="260"/>
    </row>
    <row r="39" spans="1:33" ht="25.15" customHeight="1" x14ac:dyDescent="0.45">
      <c r="A39" s="151" t="s">
        <v>243</v>
      </c>
      <c r="B39" s="172">
        <v>11.572393875856037</v>
      </c>
      <c r="C39" s="172">
        <v>5.9750983312733155</v>
      </c>
      <c r="D39" s="172">
        <v>5.9899214532767218</v>
      </c>
      <c r="E39" s="147">
        <v>-2.2202098297350972</v>
      </c>
      <c r="F39" s="147">
        <v>11.906632968433218</v>
      </c>
      <c r="G39" s="147">
        <v>17.360277764293414</v>
      </c>
      <c r="H39" s="147">
        <v>6.9393753595166174</v>
      </c>
      <c r="I39" s="147">
        <v>2.4746540490809155</v>
      </c>
      <c r="J39" s="147">
        <v>0.36063559109613674</v>
      </c>
      <c r="K39" s="147">
        <v>1.9028586660045477</v>
      </c>
      <c r="L39" s="147">
        <v>10.71386827176719</v>
      </c>
      <c r="M39" s="147"/>
      <c r="N39" s="147"/>
      <c r="O39" s="147"/>
      <c r="P39" s="263"/>
      <c r="Q39" s="263"/>
      <c r="R39" s="263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60"/>
      <c r="AE39" s="260"/>
      <c r="AF39" s="260"/>
      <c r="AG39" s="260"/>
    </row>
    <row r="40" spans="1:33" ht="25.15" customHeight="1" x14ac:dyDescent="0.45">
      <c r="A40" s="151" t="s">
        <v>266</v>
      </c>
      <c r="B40" s="172">
        <v>2.0640673115050276</v>
      </c>
      <c r="C40" s="172">
        <v>1.1230057832208615</v>
      </c>
      <c r="D40" s="172">
        <v>3.7374160584094085</v>
      </c>
      <c r="E40" s="147">
        <v>0.11904222160418954</v>
      </c>
      <c r="F40" s="147">
        <v>12.541462727858498</v>
      </c>
      <c r="G40" s="147">
        <v>-12.751043400736251</v>
      </c>
      <c r="H40" s="147">
        <v>-5.1122329368389501</v>
      </c>
      <c r="I40" s="147">
        <v>1.0114975022403661</v>
      </c>
      <c r="J40" s="147">
        <v>3.6802274026859205</v>
      </c>
      <c r="K40" s="147">
        <v>5.8313976794632127</v>
      </c>
      <c r="L40" s="147">
        <v>0.55352699056387955</v>
      </c>
      <c r="M40" s="147"/>
      <c r="N40" s="147"/>
      <c r="O40" s="147"/>
      <c r="P40" s="263"/>
      <c r="Q40" s="263"/>
      <c r="R40" s="263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60"/>
      <c r="AE40" s="260"/>
      <c r="AF40" s="260"/>
      <c r="AG40" s="260"/>
    </row>
    <row r="41" spans="1:33" ht="25.15" customHeight="1" x14ac:dyDescent="0.45">
      <c r="A41" s="190" t="s">
        <v>244</v>
      </c>
      <c r="B41" s="172">
        <v>3.5104159197419591</v>
      </c>
      <c r="C41" s="172">
        <v>2.7058587953906255</v>
      </c>
      <c r="D41" s="172">
        <v>2.6097866276568027</v>
      </c>
      <c r="E41" s="147">
        <v>2.6677378996578369</v>
      </c>
      <c r="F41" s="147">
        <v>2.8957945973092203</v>
      </c>
      <c r="G41" s="147">
        <v>3.27243685379635</v>
      </c>
      <c r="H41" s="147">
        <v>2.7858644258278673</v>
      </c>
      <c r="I41" s="147">
        <v>1.1181804633929593</v>
      </c>
      <c r="J41" s="147">
        <v>1.1421527124706676</v>
      </c>
      <c r="K41" s="147">
        <v>0.98098818010838862</v>
      </c>
      <c r="L41" s="147">
        <v>1.2609311064199602</v>
      </c>
      <c r="M41" s="147"/>
      <c r="N41" s="147"/>
      <c r="O41" s="147"/>
      <c r="P41" s="263"/>
      <c r="Q41" s="263"/>
      <c r="R41" s="263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60"/>
      <c r="AE41" s="260"/>
      <c r="AF41" s="260"/>
      <c r="AG41" s="260"/>
    </row>
    <row r="42" spans="1:33" ht="25.15" customHeight="1" x14ac:dyDescent="0.45">
      <c r="A42" s="190" t="s">
        <v>267</v>
      </c>
      <c r="B42" s="172">
        <v>15.767774204775435</v>
      </c>
      <c r="C42" s="172">
        <v>-5.071044265365245</v>
      </c>
      <c r="D42" s="172">
        <v>-2.7707240097930708</v>
      </c>
      <c r="E42" s="147">
        <v>-1.0093632256215557</v>
      </c>
      <c r="F42" s="147">
        <v>-6.080338419224784</v>
      </c>
      <c r="G42" s="147">
        <v>-9.0528398907336083</v>
      </c>
      <c r="H42" s="147">
        <v>1.4412013295201973</v>
      </c>
      <c r="I42" s="147">
        <v>4.9707921534553945</v>
      </c>
      <c r="J42" s="147">
        <v>5.6500885623028685</v>
      </c>
      <c r="K42" s="147">
        <v>8.2190460499014009</v>
      </c>
      <c r="L42" s="147">
        <v>2.7215753924543229</v>
      </c>
      <c r="M42" s="147"/>
      <c r="N42" s="147"/>
      <c r="O42" s="147"/>
      <c r="P42" s="263"/>
      <c r="Q42" s="263"/>
      <c r="R42" s="263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60"/>
      <c r="AE42" s="260"/>
      <c r="AF42" s="260"/>
      <c r="AG42" s="260"/>
    </row>
    <row r="43" spans="1:33" ht="25.15" customHeight="1" x14ac:dyDescent="0.45">
      <c r="A43" s="190" t="s">
        <v>245</v>
      </c>
      <c r="B43" s="172">
        <v>6.5689538181531475</v>
      </c>
      <c r="C43" s="172">
        <v>-16.105080970743472</v>
      </c>
      <c r="D43" s="172">
        <v>-2.2211805840143342</v>
      </c>
      <c r="E43" s="147">
        <v>-0.98363255139459227</v>
      </c>
      <c r="F43" s="147">
        <v>-2.9596815883269789</v>
      </c>
      <c r="G43" s="147">
        <v>-10.434409792230639</v>
      </c>
      <c r="H43" s="147">
        <v>-4.2461210200078199</v>
      </c>
      <c r="I43" s="147">
        <v>3.9424837285070513</v>
      </c>
      <c r="J43" s="147">
        <v>7.673853756624327</v>
      </c>
      <c r="K43" s="147">
        <v>3.9977612817246433</v>
      </c>
      <c r="L43" s="147">
        <v>3.0029864707594056</v>
      </c>
      <c r="M43" s="147"/>
      <c r="N43" s="147"/>
      <c r="O43" s="147"/>
      <c r="P43" s="263"/>
      <c r="Q43" s="263"/>
      <c r="R43" s="263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60"/>
      <c r="AE43" s="260"/>
      <c r="AF43" s="260"/>
      <c r="AG43" s="260"/>
    </row>
    <row r="44" spans="1:33" ht="25.15" customHeight="1" x14ac:dyDescent="0.45">
      <c r="A44" s="190" t="s">
        <v>246</v>
      </c>
      <c r="B44" s="172">
        <v>0.61784949237187448</v>
      </c>
      <c r="C44" s="172">
        <v>2.9551633027510462</v>
      </c>
      <c r="D44" s="172">
        <v>-0.83709064221996243</v>
      </c>
      <c r="E44" s="147">
        <v>1.0162894649584757</v>
      </c>
      <c r="F44" s="147">
        <v>2.5190687108049614</v>
      </c>
      <c r="G44" s="147">
        <v>-7.4742128334889912</v>
      </c>
      <c r="H44" s="147">
        <v>-9.4464584119047714</v>
      </c>
      <c r="I44" s="147">
        <v>-3.1387755625823965</v>
      </c>
      <c r="J44" s="147">
        <v>1.0315218528572867</v>
      </c>
      <c r="K44" s="147">
        <v>1.3112222227593895</v>
      </c>
      <c r="L44" s="147">
        <v>1.1774941558775343</v>
      </c>
      <c r="M44" s="147"/>
      <c r="N44" s="147"/>
      <c r="O44" s="147"/>
      <c r="P44" s="263"/>
      <c r="Q44" s="263"/>
      <c r="R44" s="263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60"/>
      <c r="AE44" s="260"/>
      <c r="AF44" s="260"/>
      <c r="AG44" s="260"/>
    </row>
    <row r="45" spans="1:33" ht="25.5" customHeight="1" x14ac:dyDescent="0.45">
      <c r="A45" s="193" t="s">
        <v>43</v>
      </c>
      <c r="B45" s="172">
        <v>16.090279542502046</v>
      </c>
      <c r="C45" s="172">
        <v>-0.13730131202538587</v>
      </c>
      <c r="D45" s="194">
        <v>2.1692529318927143</v>
      </c>
      <c r="E45" s="149">
        <v>0.35125927774437571</v>
      </c>
      <c r="F45" s="149">
        <v>1.4178962865126765</v>
      </c>
      <c r="G45" s="149">
        <v>-1.2057641341488221</v>
      </c>
      <c r="H45" s="149">
        <v>7.2930483574694449E-2</v>
      </c>
      <c r="I45" s="149">
        <v>-0.82140726131534336</v>
      </c>
      <c r="J45" s="149">
        <v>-0.95983292277788124</v>
      </c>
      <c r="K45" s="149">
        <v>4.7565969785347884</v>
      </c>
      <c r="L45" s="149">
        <v>3.8035592932052831</v>
      </c>
      <c r="M45" s="147"/>
      <c r="N45" s="147"/>
      <c r="O45" s="147"/>
      <c r="P45" s="263"/>
      <c r="Q45" s="263"/>
      <c r="R45" s="263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60"/>
      <c r="AE45" s="260"/>
      <c r="AF45" s="260"/>
      <c r="AG45" s="260"/>
    </row>
    <row r="46" spans="1:33" ht="25.15" customHeight="1" x14ac:dyDescent="0.45">
      <c r="A46" s="193" t="s">
        <v>44</v>
      </c>
      <c r="B46" s="172">
        <v>-2.4754460538203489</v>
      </c>
      <c r="C46" s="172">
        <v>3.4415676736873877</v>
      </c>
      <c r="D46" s="194">
        <v>-1.7081803014729928</v>
      </c>
      <c r="E46" s="149">
        <v>0.43560315446393361</v>
      </c>
      <c r="F46" s="149">
        <v>1.593176976850641</v>
      </c>
      <c r="G46" s="149">
        <v>0.81759291198741835</v>
      </c>
      <c r="H46" s="149">
        <v>2.4491653726157949</v>
      </c>
      <c r="I46" s="149">
        <v>1.7824031993050937</v>
      </c>
      <c r="J46" s="149">
        <v>4.2160422082590632</v>
      </c>
      <c r="K46" s="149">
        <v>1.9038891671354641</v>
      </c>
      <c r="L46" s="149">
        <v>4.7130038380347905</v>
      </c>
      <c r="M46" s="147"/>
      <c r="N46" s="147"/>
      <c r="O46" s="147"/>
      <c r="P46" s="263"/>
      <c r="Q46" s="263"/>
      <c r="R46" s="263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60"/>
      <c r="AE46" s="260"/>
      <c r="AF46" s="260"/>
      <c r="AG46" s="260"/>
    </row>
    <row r="47" spans="1:33" ht="18.5" x14ac:dyDescent="0.45">
      <c r="A47" s="190" t="s">
        <v>45</v>
      </c>
      <c r="B47" s="172">
        <v>19.512184961138033</v>
      </c>
      <c r="C47" s="172">
        <v>9.7728212689186051</v>
      </c>
      <c r="D47" s="172">
        <v>4.4185102658444038</v>
      </c>
      <c r="E47" s="147">
        <v>-9.1029135106217041</v>
      </c>
      <c r="F47" s="147">
        <v>-1.5926553122629805</v>
      </c>
      <c r="G47" s="147">
        <v>2.3506053301692731</v>
      </c>
      <c r="H47" s="147">
        <v>4.9332038290719709</v>
      </c>
      <c r="I47" s="147">
        <v>7.9934013158868389</v>
      </c>
      <c r="J47" s="147">
        <v>0.33027030448578021</v>
      </c>
      <c r="K47" s="147">
        <v>11.016962535868323</v>
      </c>
      <c r="L47" s="147">
        <v>6.6411159342257609</v>
      </c>
      <c r="M47" s="147"/>
      <c r="N47" s="147"/>
      <c r="O47" s="147"/>
      <c r="P47" s="263"/>
      <c r="Q47" s="263"/>
      <c r="R47" s="263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60"/>
      <c r="AE47" s="260"/>
      <c r="AF47" s="260"/>
      <c r="AG47" s="260"/>
    </row>
    <row r="48" spans="1:33" ht="18.5" x14ac:dyDescent="0.45">
      <c r="A48" s="195" t="s">
        <v>46</v>
      </c>
      <c r="B48" s="196">
        <v>1.6970117268686806</v>
      </c>
      <c r="C48" s="196">
        <v>1.4339439299386783</v>
      </c>
      <c r="D48" s="196">
        <v>0.99999994023106353</v>
      </c>
      <c r="E48" s="150">
        <v>-2.4999982246852568</v>
      </c>
      <c r="F48" s="150">
        <v>-2.5000012138904015</v>
      </c>
      <c r="G48" s="150">
        <v>-7.570001169692361</v>
      </c>
      <c r="H48" s="150">
        <v>4.980002699352724</v>
      </c>
      <c r="I48" s="150">
        <v>3.1448407002178325</v>
      </c>
      <c r="J48" s="150">
        <v>8.00000124396405</v>
      </c>
      <c r="K48" s="150">
        <v>2.4900013510831709</v>
      </c>
      <c r="L48" s="150">
        <v>3.0001001337026656</v>
      </c>
      <c r="M48" s="147"/>
      <c r="N48" s="147"/>
      <c r="O48" s="147"/>
      <c r="P48" s="263"/>
      <c r="Q48" s="263"/>
      <c r="R48" s="263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60"/>
      <c r="AE48" s="260"/>
      <c r="AF48" s="260"/>
      <c r="AG48" s="260"/>
    </row>
    <row r="49" spans="1:33" ht="19" thickBot="1" x14ac:dyDescent="0.5">
      <c r="A49" s="191" t="s">
        <v>47</v>
      </c>
      <c r="B49" s="192">
        <v>7.2725545241915768</v>
      </c>
      <c r="C49" s="192">
        <v>2.2852998612008122</v>
      </c>
      <c r="D49" s="192">
        <v>-0.91998573216325497</v>
      </c>
      <c r="E49" s="148">
        <v>-1.0407751479396552</v>
      </c>
      <c r="F49" s="148">
        <v>1.0170847248702763</v>
      </c>
      <c r="G49" s="148">
        <v>-5.629094284268092</v>
      </c>
      <c r="H49" s="148">
        <v>1.9470371117407979</v>
      </c>
      <c r="I49" s="148">
        <v>2.2495880993329775</v>
      </c>
      <c r="J49" s="148">
        <v>2.8289656093265281</v>
      </c>
      <c r="K49" s="148">
        <v>5.2410148805716483</v>
      </c>
      <c r="L49" s="148">
        <v>4.2416249348722568</v>
      </c>
      <c r="M49" s="147"/>
      <c r="N49" s="147"/>
      <c r="O49" s="147"/>
      <c r="P49" s="263"/>
      <c r="Q49" s="263"/>
      <c r="R49" s="263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60"/>
      <c r="AE49" s="260"/>
      <c r="AF49" s="260"/>
      <c r="AG49" s="260"/>
    </row>
    <row r="50" spans="1:33" ht="19.5" thickTop="1" thickBot="1" x14ac:dyDescent="0.5">
      <c r="A50" s="191" t="s">
        <v>48</v>
      </c>
      <c r="B50" s="192">
        <v>3.8767309075672216</v>
      </c>
      <c r="C50" s="192">
        <v>-0.25299020422319529</v>
      </c>
      <c r="D50" s="192">
        <v>-0.57816609700809352</v>
      </c>
      <c r="E50" s="148">
        <v>1.1134353529730845</v>
      </c>
      <c r="F50" s="148">
        <v>-0.22016600035650313</v>
      </c>
      <c r="G50" s="148">
        <v>-6.7882997666889224</v>
      </c>
      <c r="H50" s="148">
        <v>1.5371260890462679</v>
      </c>
      <c r="I50" s="148">
        <v>4.604147589179175</v>
      </c>
      <c r="J50" s="148">
        <v>4.2088242813357324</v>
      </c>
      <c r="K50" s="148">
        <v>3.1446508393901285</v>
      </c>
      <c r="L50" s="148">
        <v>1.5718558409942407</v>
      </c>
      <c r="M50" s="147"/>
      <c r="N50" s="147"/>
      <c r="O50" s="147"/>
      <c r="P50" s="263"/>
      <c r="Q50" s="263"/>
      <c r="R50" s="263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60"/>
      <c r="AE50" s="260"/>
      <c r="AF50" s="260"/>
      <c r="AG50" s="260"/>
    </row>
    <row r="51" spans="1:33" ht="19" thickTop="1" x14ac:dyDescent="0.45">
      <c r="A51" s="197" t="s">
        <v>49</v>
      </c>
      <c r="B51" s="198">
        <v>9.0431583794286468</v>
      </c>
      <c r="C51" s="198">
        <v>3.4035847125417575</v>
      </c>
      <c r="D51" s="198">
        <v>-6.1175050621719009</v>
      </c>
      <c r="E51" s="173">
        <v>0.41785264672803635</v>
      </c>
      <c r="F51" s="173">
        <v>-8.3206598060211139</v>
      </c>
      <c r="G51" s="173">
        <v>-25.374765606014307</v>
      </c>
      <c r="H51" s="173">
        <v>37.561858441419787</v>
      </c>
      <c r="I51" s="173">
        <v>15.035256185342561</v>
      </c>
      <c r="J51" s="173">
        <v>5.605956451944949</v>
      </c>
      <c r="K51" s="173">
        <v>10.676548895995586</v>
      </c>
      <c r="L51" s="173">
        <v>3.3358912695753418</v>
      </c>
      <c r="M51" s="147"/>
      <c r="N51" s="147"/>
      <c r="O51" s="147"/>
      <c r="P51" s="263"/>
      <c r="Q51" s="263"/>
      <c r="R51" s="263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60"/>
      <c r="AE51" s="260"/>
      <c r="AF51" s="260"/>
      <c r="AG51" s="260"/>
    </row>
    <row r="52" spans="1:33" ht="19" thickBot="1" x14ac:dyDescent="0.5">
      <c r="A52" s="199" t="s">
        <v>50</v>
      </c>
      <c r="B52" s="200">
        <v>4.2641745287317434</v>
      </c>
      <c r="C52" s="200">
        <v>3.3794488415750834E-2</v>
      </c>
      <c r="D52" s="200">
        <v>-1.02725082313043</v>
      </c>
      <c r="E52" s="174">
        <v>1.0599434426866878</v>
      </c>
      <c r="F52" s="174">
        <v>-0.83915467805194544</v>
      </c>
      <c r="G52" s="174">
        <v>-8.1014042599179703</v>
      </c>
      <c r="H52" s="174">
        <v>3.6038385858288251</v>
      </c>
      <c r="I52" s="174">
        <v>5.3987172115466775</v>
      </c>
      <c r="J52" s="174">
        <v>4.3249784022303617</v>
      </c>
      <c r="K52" s="174">
        <v>3.7785229929521824</v>
      </c>
      <c r="L52" s="174">
        <v>1.730181996542135</v>
      </c>
      <c r="M52" s="147"/>
      <c r="N52" s="147"/>
      <c r="O52" s="147"/>
      <c r="P52" s="263"/>
      <c r="Q52" s="263"/>
      <c r="R52" s="263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60"/>
      <c r="AE52" s="260"/>
      <c r="AF52" s="260"/>
      <c r="AG52" s="260"/>
    </row>
    <row r="53" spans="1:33" ht="15" thickTop="1" x14ac:dyDescent="0.35"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60"/>
      <c r="AE53" s="260"/>
      <c r="AF53" s="260"/>
      <c r="AG53" s="260"/>
    </row>
    <row r="54" spans="1:33" x14ac:dyDescent="0.35">
      <c r="D54" s="203"/>
      <c r="E54" s="203"/>
      <c r="F54" s="203"/>
      <c r="G54" s="203"/>
      <c r="H54" s="203"/>
      <c r="I54" s="203"/>
      <c r="J54" s="203"/>
      <c r="K54" s="203"/>
      <c r="L54" s="203"/>
      <c r="S54" s="204"/>
      <c r="T54" s="204"/>
      <c r="U54" s="204"/>
    </row>
    <row r="55" spans="1:33" x14ac:dyDescent="0.35">
      <c r="D55" s="203"/>
      <c r="E55" s="203"/>
      <c r="F55" s="203"/>
      <c r="G55" s="203"/>
      <c r="H55" s="203"/>
      <c r="I55" s="203"/>
      <c r="J55" s="203"/>
      <c r="K55" s="203"/>
      <c r="L55" s="203"/>
      <c r="S55" s="204"/>
      <c r="T55" s="204"/>
      <c r="U55" s="204"/>
    </row>
  </sheetData>
  <phoneticPr fontId="26" type="noConversion"/>
  <hyperlinks>
    <hyperlink ref="C1" location="'Table of Content'!A1" display="Back to Table of Content" xr:uid="{00000000-0004-0000-0700-000000000000}"/>
  </hyperlinks>
  <pageMargins left="0.7" right="0.7" top="0.75" bottom="0.75" header="0.3" footer="0.3"/>
  <pageSetup orientation="portrait" r:id="rId1"/>
  <ignoredErrors>
    <ignoredError sqref="B4:H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28" baseType="lpstr">
      <vt:lpstr>Cover Page</vt:lpstr>
      <vt:lpstr>Table of Content</vt:lpstr>
      <vt:lpstr>NAM</vt:lpstr>
      <vt:lpstr>Table 1</vt:lpstr>
      <vt:lpstr>Table 2 &amp; 3</vt:lpstr>
      <vt:lpstr>Table 4</vt:lpstr>
      <vt:lpstr>Table 5</vt:lpstr>
      <vt:lpstr>Table 6</vt:lpstr>
      <vt:lpstr>Table 7</vt:lpstr>
      <vt:lpstr>Table 8 &amp; 9</vt:lpstr>
      <vt:lpstr>Table 10 &amp; 11</vt:lpstr>
      <vt:lpstr>Table 12 &amp; 13 PVT Con CP</vt:lpstr>
      <vt:lpstr>Table 14 PVT Con KP</vt:lpstr>
      <vt:lpstr>Table 15 GFCF</vt:lpstr>
      <vt:lpstr>Table 16 GFCF</vt:lpstr>
      <vt:lpstr>Table 17 &amp; 18 Assets</vt:lpstr>
      <vt:lpstr>Table 19 &amp; 20 Type</vt:lpstr>
      <vt:lpstr>Table 21 &amp; 22 Stock</vt:lpstr>
      <vt:lpstr>Table 23 Gen Gov</vt:lpstr>
      <vt:lpstr>Table 24 External</vt:lpstr>
      <vt:lpstr>Table 25 Export CP</vt:lpstr>
      <vt:lpstr>Table 26 Export KP</vt:lpstr>
      <vt:lpstr>Table 27 Import CP</vt:lpstr>
      <vt:lpstr>Table 28 Import KP</vt:lpstr>
      <vt:lpstr>Table 29 Trade Indices</vt:lpstr>
      <vt:lpstr>Table 30 Exchange Rate</vt:lpstr>
      <vt:lpstr>'Cover Page'!Print_Area</vt:lpstr>
      <vt:lpstr>'Table 7'!Print_Area</vt:lpstr>
    </vt:vector>
  </TitlesOfParts>
  <Company>National Planning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nuamburu</dc:creator>
  <cp:lastModifiedBy>Victorina Amupadhi</cp:lastModifiedBy>
  <cp:lastPrinted>2014-03-14T14:12:52Z</cp:lastPrinted>
  <dcterms:created xsi:type="dcterms:W3CDTF">2010-04-23T09:45:29Z</dcterms:created>
  <dcterms:modified xsi:type="dcterms:W3CDTF">2026-03-26T07:24:25Z</dcterms:modified>
</cp:coreProperties>
</file>