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ndikwetepo\Desktop\NSA\Census 2021\Basic Report\Basic Report\"/>
    </mc:Choice>
  </mc:AlternateContent>
  <xr:revisionPtr revIDLastSave="0" documentId="13_ncr:1_{BEB391AE-2EC2-4843-BF6B-0B2B8F708549}" xr6:coauthVersionLast="47" xr6:coauthVersionMax="47" xr10:uidLastSave="{00000000-0000-0000-0000-000000000000}"/>
  <bookViews>
    <workbookView xWindow="28680" yWindow="-120" windowWidth="29040" windowHeight="15720" tabRatio="969" xr2:uid="{21E80B81-B6AB-43C2-BFEF-AB80E3CF7A7D}"/>
  </bookViews>
  <sheets>
    <sheet name="Table of Contents" sheetId="107" r:id="rId1"/>
    <sheet name="Table 2.1" sheetId="3" r:id="rId2"/>
    <sheet name="Table 2.2 &amp; Fig 2.3 " sheetId="4" r:id="rId3"/>
    <sheet name="Table 2.3" sheetId="22" r:id="rId4"/>
    <sheet name="Table 2.4" sheetId="24" r:id="rId5"/>
    <sheet name="Table 2.5" sheetId="85" r:id="rId6"/>
    <sheet name="Fig 3.1 Marital status" sheetId="5" r:id="rId7"/>
    <sheet name="Fig 3.2 Mean age at Marriadge" sheetId="6" r:id="rId8"/>
    <sheet name="SDG_age at first marriage" sheetId="91" r:id="rId9"/>
    <sheet name="Table 3.1 &amp; 3.2" sheetId="27" r:id="rId10"/>
    <sheet name="Table 3.3 &amp;3.4" sheetId="29" r:id="rId11"/>
    <sheet name="Table 3.5" sheetId="28" r:id="rId12"/>
    <sheet name="Table 3.6" sheetId="21" r:id="rId13"/>
    <sheet name="Table 3.7" sheetId="66" r:id="rId14"/>
    <sheet name="Table 3.8" sheetId="68" r:id="rId15"/>
    <sheet name="Table 3.9" sheetId="69" r:id="rId16"/>
    <sheet name="Table 3.10 &amp; 3.11" sheetId="70" r:id="rId17"/>
    <sheet name="Table 3.12 " sheetId="64" r:id="rId18"/>
    <sheet name="Table 4.1" sheetId="31" r:id="rId19"/>
    <sheet name="Table 4.2 " sheetId="101" r:id="rId20"/>
    <sheet name="Table 4.3" sheetId="34" r:id="rId21"/>
    <sheet name="Table 4.4" sheetId="35" r:id="rId22"/>
    <sheet name="Table 4.5" sheetId="36" r:id="rId23"/>
    <sheet name="Table 4.6" sheetId="16" r:id="rId24"/>
    <sheet name="Table 4.7" sheetId="17" r:id="rId25"/>
    <sheet name="Table 4.8" sheetId="37" r:id="rId26"/>
    <sheet name="Table 4.9" sheetId="40" r:id="rId27"/>
    <sheet name="Table 4.10 Migr" sheetId="20" r:id="rId28"/>
    <sheet name="Table 4.11 Lifetm migr" sheetId="18" r:id="rId29"/>
    <sheet name="Table 5.1" sheetId="41" r:id="rId30"/>
    <sheet name="Table 5.2" sheetId="43" r:id="rId31"/>
    <sheet name="Table 5.3" sheetId="9" r:id="rId32"/>
    <sheet name="Table5.4" sheetId="46" r:id="rId33"/>
    <sheet name="Table 5.5" sheetId="47" r:id="rId34"/>
    <sheet name="Table 5.6" sheetId="48" r:id="rId35"/>
    <sheet name="Fig 5.3 Literacy rate" sheetId="10" r:id="rId36"/>
    <sheet name="Fig 5.4 Youth Literacy rate" sheetId="11" r:id="rId37"/>
    <sheet name="Table 5.7" sheetId="50" r:id="rId38"/>
    <sheet name="Table 5.8" sheetId="53" r:id="rId39"/>
    <sheet name="Table 5.9" sheetId="54" r:id="rId40"/>
    <sheet name="Table 6.1 HH" sheetId="12" r:id="rId41"/>
    <sheet name="Fig 6.1 HHsize" sheetId="13" r:id="rId42"/>
    <sheet name="Fig 6.2 HH head" sheetId="14" r:id="rId43"/>
    <sheet name="Table 6.2" sheetId="65" r:id="rId44"/>
    <sheet name="Table 6.3" sheetId="57" r:id="rId45"/>
    <sheet name="Table 6.4" sheetId="58" r:id="rId46"/>
    <sheet name="Table 6.5" sheetId="15" r:id="rId47"/>
    <sheet name="Fig 6.4-6.7" sheetId="61" r:id="rId48"/>
    <sheet name="Table 7.1" sheetId="62" r:id="rId49"/>
    <sheet name="Table 7.2" sheetId="73" r:id="rId50"/>
    <sheet name="Table7.3" sheetId="71" r:id="rId51"/>
    <sheet name="Table 7.4" sheetId="72" r:id="rId52"/>
    <sheet name="Table 7.5" sheetId="75" r:id="rId53"/>
    <sheet name="Table 7.6" sheetId="76" r:id="rId54"/>
    <sheet name="Table 7.7" sheetId="77" r:id="rId55"/>
    <sheet name="Table 7.8" sheetId="78" r:id="rId56"/>
    <sheet name="Table 7.9" sheetId="79" r:id="rId57"/>
    <sheet name="Table 7.10" sheetId="80" r:id="rId58"/>
    <sheet name="safe water graph" sheetId="83" r:id="rId59"/>
    <sheet name="Table 7.11" sheetId="82" r:id="rId60"/>
    <sheet name="Table 7.12" sheetId="81" r:id="rId61"/>
    <sheet name="Fig 7.2" sheetId="102" r:id="rId62"/>
    <sheet name="Table 7.13" sheetId="84" r:id="rId63"/>
    <sheet name="Appendix i" sheetId="104" r:id="rId64"/>
    <sheet name="Appendix ii" sheetId="86" r:id="rId65"/>
    <sheet name="Appendix iii" sheetId="88" r:id="rId66"/>
    <sheet name="Apendix iv" sheetId="87" r:id="rId67"/>
    <sheet name="Appendix V" sheetId="89" r:id="rId68"/>
  </sheets>
  <externalReferences>
    <externalReference r:id="rId69"/>
    <externalReference r:id="rId70"/>
    <externalReference r:id="rId71"/>
  </externalReferences>
  <definedNames>
    <definedName name="_Hlk171685938" localSheetId="42">'Fig 6.2 HH head'!$A$1</definedName>
    <definedName name="_xlnm.Print_Area" localSheetId="3">'Table 2.3'!$N$1:$AA$20</definedName>
    <definedName name="_xlnm.Print_Area" localSheetId="27">'Table 4.10 Migr'!$A$3:$R$21</definedName>
    <definedName name="_xlnm.Print_Area" localSheetId="28">'Table 4.11 Lifetm migr'!$B$3:$S$22</definedName>
    <definedName name="_xlnm.Print_Area" localSheetId="22">'Table 4.5'!#REF!</definedName>
    <definedName name="_xlnm.Print_Area" localSheetId="37">'Table 5.7'!$AT$6:$AW$23</definedName>
    <definedName name="_xlnm.Print_Area" localSheetId="39">'Table 5.9'!#REF!</definedName>
    <definedName name="_xlnm.Print_Area" localSheetId="46">'Table 6.5'!$B$4:$E$24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07" l="1"/>
  <c r="B77" i="107"/>
  <c r="B76" i="107"/>
  <c r="B75" i="107"/>
  <c r="B74" i="107"/>
  <c r="B72" i="107"/>
  <c r="B71" i="107"/>
  <c r="B70" i="107"/>
  <c r="B69" i="107"/>
  <c r="B68" i="107"/>
  <c r="B67" i="107"/>
  <c r="B66" i="107"/>
  <c r="B65" i="107"/>
  <c r="B64" i="107"/>
  <c r="B63" i="107"/>
  <c r="B62" i="107"/>
  <c r="B61" i="107"/>
  <c r="B60" i="107"/>
  <c r="B59" i="107"/>
  <c r="B58" i="107"/>
  <c r="B55" i="107"/>
  <c r="B54" i="107"/>
  <c r="B53" i="107"/>
  <c r="B52" i="107"/>
  <c r="B51" i="107"/>
  <c r="B50" i="107"/>
  <c r="B47" i="107"/>
  <c r="B46" i="107"/>
  <c r="B45" i="107"/>
  <c r="B44" i="107"/>
  <c r="B43" i="107"/>
  <c r="B42" i="107"/>
  <c r="B41" i="107"/>
  <c r="B40" i="107"/>
  <c r="B39" i="107"/>
  <c r="B38" i="107"/>
  <c r="B37" i="107"/>
  <c r="B34" i="107"/>
  <c r="B33" i="107"/>
  <c r="B32" i="107"/>
  <c r="B31" i="107"/>
  <c r="B30" i="107"/>
  <c r="B29" i="107"/>
  <c r="B28" i="107"/>
  <c r="B27" i="107"/>
  <c r="B26" i="107"/>
  <c r="B25" i="107"/>
  <c r="B24" i="107"/>
  <c r="B22" i="107"/>
  <c r="B21" i="107"/>
  <c r="B20" i="107"/>
  <c r="B19" i="107"/>
  <c r="B18" i="107"/>
  <c r="B17" i="107"/>
  <c r="B16" i="107"/>
  <c r="B15" i="107"/>
  <c r="B14" i="107"/>
  <c r="B13" i="107"/>
  <c r="B12" i="107"/>
  <c r="B11" i="107"/>
  <c r="B10" i="107"/>
  <c r="B9" i="107"/>
  <c r="B7" i="107"/>
  <c r="B6" i="107"/>
  <c r="B5" i="107"/>
  <c r="B4" i="107"/>
  <c r="B3" i="107"/>
  <c r="D4" i="104" l="1"/>
  <c r="C4" i="104"/>
  <c r="B4" i="104"/>
  <c r="R22" i="102" l="1"/>
  <c r="R21" i="102"/>
  <c r="R20" i="102"/>
  <c r="R19" i="102"/>
  <c r="R18" i="102"/>
  <c r="R17" i="102"/>
  <c r="R16" i="102"/>
  <c r="R15" i="102"/>
  <c r="R14" i="102"/>
  <c r="R13" i="102"/>
  <c r="R12" i="102"/>
  <c r="R11" i="102"/>
  <c r="R10" i="102"/>
  <c r="R9" i="102"/>
  <c r="R7" i="102"/>
  <c r="R6" i="102"/>
  <c r="R4" i="102"/>
  <c r="M17" i="15" l="1"/>
  <c r="D14" i="15" s="1"/>
  <c r="N17" i="15"/>
  <c r="E14" i="15" s="1"/>
  <c r="L17" i="15"/>
  <c r="C14" i="15" s="1"/>
  <c r="M12" i="15"/>
  <c r="D11" i="15" s="1"/>
  <c r="N12" i="15"/>
  <c r="E11" i="15" s="1"/>
  <c r="L12" i="15"/>
  <c r="C11" i="15" s="1"/>
  <c r="M11" i="15"/>
  <c r="D10" i="15" s="1"/>
  <c r="N11" i="15"/>
  <c r="E10" i="15" s="1"/>
  <c r="L11" i="15"/>
  <c r="C10" i="15" s="1"/>
  <c r="M10" i="15"/>
  <c r="D15" i="15" s="1"/>
  <c r="N10" i="15"/>
  <c r="E15" i="15" s="1"/>
  <c r="L10" i="15"/>
  <c r="C15" i="15" s="1"/>
  <c r="M16" i="15"/>
  <c r="N16" i="15"/>
  <c r="L16" i="15"/>
  <c r="M15" i="15"/>
  <c r="N15" i="15"/>
  <c r="L15" i="15"/>
  <c r="B7" i="50"/>
  <c r="H7" i="50" s="1"/>
  <c r="B6" i="50"/>
  <c r="H6" i="50"/>
  <c r="F7" i="50"/>
  <c r="F6" i="50"/>
  <c r="E7" i="50"/>
  <c r="E6" i="50"/>
  <c r="S4" i="50"/>
  <c r="Q4" i="50"/>
  <c r="P4" i="50"/>
  <c r="J9" i="46"/>
  <c r="K9" i="46"/>
  <c r="I9" i="46"/>
  <c r="J8" i="46"/>
  <c r="K8" i="46"/>
  <c r="I8" i="46"/>
  <c r="D6" i="9"/>
  <c r="D7" i="9"/>
  <c r="D8" i="9"/>
  <c r="D9" i="9"/>
  <c r="D10" i="9"/>
  <c r="D11" i="9"/>
  <c r="D12" i="9"/>
  <c r="D13" i="9"/>
  <c r="D14" i="9"/>
  <c r="D5" i="9"/>
  <c r="J149" i="101"/>
  <c r="J140" i="101"/>
  <c r="J131" i="101"/>
  <c r="J122" i="101"/>
  <c r="N123" i="101"/>
  <c r="O123" i="101" s="1"/>
  <c r="J113" i="101"/>
  <c r="J104" i="101"/>
  <c r="J95" i="101"/>
  <c r="J86" i="101"/>
  <c r="J77" i="101"/>
  <c r="J68" i="101"/>
  <c r="J59" i="101"/>
  <c r="J50" i="101"/>
  <c r="J41" i="101"/>
  <c r="N42" i="101"/>
  <c r="O42" i="101" s="1"/>
  <c r="J32" i="101"/>
  <c r="J14" i="101"/>
  <c r="J5" i="101"/>
  <c r="N156" i="101"/>
  <c r="O156" i="101" s="1"/>
  <c r="N155" i="101"/>
  <c r="O155" i="101" s="1"/>
  <c r="N154" i="101"/>
  <c r="O154" i="101" s="1"/>
  <c r="N153" i="101"/>
  <c r="O153" i="101" s="1"/>
  <c r="N152" i="101"/>
  <c r="O152" i="101" s="1"/>
  <c r="N151" i="101"/>
  <c r="O151" i="101" s="1"/>
  <c r="N150" i="101"/>
  <c r="O150" i="101" s="1"/>
  <c r="N147" i="101"/>
  <c r="O147" i="101" s="1"/>
  <c r="N146" i="101"/>
  <c r="O146" i="101" s="1"/>
  <c r="N145" i="101"/>
  <c r="O145" i="101" s="1"/>
  <c r="N144" i="101"/>
  <c r="O144" i="101" s="1"/>
  <c r="N143" i="101"/>
  <c r="O143" i="101" s="1"/>
  <c r="N142" i="101"/>
  <c r="O142" i="101" s="1"/>
  <c r="N141" i="101"/>
  <c r="O141" i="101" s="1"/>
  <c r="N138" i="101"/>
  <c r="O138" i="101" s="1"/>
  <c r="N137" i="101"/>
  <c r="O137" i="101" s="1"/>
  <c r="N136" i="101"/>
  <c r="O136" i="101" s="1"/>
  <c r="N135" i="101"/>
  <c r="O135" i="101" s="1"/>
  <c r="N134" i="101"/>
  <c r="O134" i="101" s="1"/>
  <c r="N133" i="101"/>
  <c r="O133" i="101" s="1"/>
  <c r="N132" i="101"/>
  <c r="O132" i="101" s="1"/>
  <c r="N129" i="101"/>
  <c r="O129" i="101" s="1"/>
  <c r="N128" i="101"/>
  <c r="O128" i="101" s="1"/>
  <c r="N127" i="101"/>
  <c r="O127" i="101" s="1"/>
  <c r="N126" i="101"/>
  <c r="O126" i="101" s="1"/>
  <c r="N125" i="101"/>
  <c r="O125" i="101" s="1"/>
  <c r="N124" i="101"/>
  <c r="O124" i="101" s="1"/>
  <c r="N120" i="101"/>
  <c r="O120" i="101" s="1"/>
  <c r="N119" i="101"/>
  <c r="O119" i="101" s="1"/>
  <c r="N118" i="101"/>
  <c r="O118" i="101" s="1"/>
  <c r="N117" i="101"/>
  <c r="O117" i="101" s="1"/>
  <c r="N116" i="101"/>
  <c r="O116" i="101" s="1"/>
  <c r="N115" i="101"/>
  <c r="O115" i="101" s="1"/>
  <c r="N114" i="101"/>
  <c r="O114" i="101" s="1"/>
  <c r="N111" i="101"/>
  <c r="O111" i="101" s="1"/>
  <c r="N110" i="101"/>
  <c r="O110" i="101" s="1"/>
  <c r="N109" i="101"/>
  <c r="O109" i="101" s="1"/>
  <c r="N108" i="101"/>
  <c r="O108" i="101" s="1"/>
  <c r="N107" i="101"/>
  <c r="O107" i="101" s="1"/>
  <c r="N106" i="101"/>
  <c r="O106" i="101" s="1"/>
  <c r="N105" i="101"/>
  <c r="O105" i="101" s="1"/>
  <c r="N102" i="101"/>
  <c r="O102" i="101" s="1"/>
  <c r="N101" i="101"/>
  <c r="O101" i="101" s="1"/>
  <c r="N100" i="101"/>
  <c r="O100" i="101" s="1"/>
  <c r="N99" i="101"/>
  <c r="O99" i="101" s="1"/>
  <c r="N98" i="101"/>
  <c r="O98" i="101" s="1"/>
  <c r="N97" i="101"/>
  <c r="O97" i="101" s="1"/>
  <c r="N96" i="101"/>
  <c r="O96" i="101" s="1"/>
  <c r="N93" i="101"/>
  <c r="O93" i="101" s="1"/>
  <c r="N92" i="101"/>
  <c r="O92" i="101" s="1"/>
  <c r="N91" i="101"/>
  <c r="O91" i="101" s="1"/>
  <c r="N90" i="101"/>
  <c r="O90" i="101" s="1"/>
  <c r="N89" i="101"/>
  <c r="O89" i="101" s="1"/>
  <c r="N88" i="101"/>
  <c r="O88" i="101" s="1"/>
  <c r="N87" i="101"/>
  <c r="O87" i="101" s="1"/>
  <c r="N84" i="101"/>
  <c r="O84" i="101" s="1"/>
  <c r="N83" i="101"/>
  <c r="O83" i="101" s="1"/>
  <c r="N82" i="101"/>
  <c r="O82" i="101" s="1"/>
  <c r="N81" i="101"/>
  <c r="O81" i="101" s="1"/>
  <c r="N80" i="101"/>
  <c r="O80" i="101" s="1"/>
  <c r="N79" i="101"/>
  <c r="O79" i="101" s="1"/>
  <c r="N78" i="101"/>
  <c r="O78" i="101" s="1"/>
  <c r="N75" i="101"/>
  <c r="O75" i="101" s="1"/>
  <c r="N74" i="101"/>
  <c r="O74" i="101" s="1"/>
  <c r="N73" i="101"/>
  <c r="O73" i="101" s="1"/>
  <c r="N72" i="101"/>
  <c r="O72" i="101" s="1"/>
  <c r="N71" i="101"/>
  <c r="O71" i="101" s="1"/>
  <c r="N70" i="101"/>
  <c r="O70" i="101" s="1"/>
  <c r="N69" i="101"/>
  <c r="O69" i="101" s="1"/>
  <c r="N66" i="101"/>
  <c r="O66" i="101" s="1"/>
  <c r="N65" i="101"/>
  <c r="O65" i="101" s="1"/>
  <c r="N64" i="101"/>
  <c r="O64" i="101" s="1"/>
  <c r="N63" i="101"/>
  <c r="O63" i="101" s="1"/>
  <c r="N62" i="101"/>
  <c r="O62" i="101" s="1"/>
  <c r="N61" i="101"/>
  <c r="O61" i="101" s="1"/>
  <c r="N60" i="101"/>
  <c r="O60" i="101" s="1"/>
  <c r="N57" i="101"/>
  <c r="O57" i="101" s="1"/>
  <c r="N56" i="101"/>
  <c r="O56" i="101" s="1"/>
  <c r="N55" i="101"/>
  <c r="O55" i="101" s="1"/>
  <c r="N54" i="101"/>
  <c r="O54" i="101" s="1"/>
  <c r="N53" i="101"/>
  <c r="O53" i="101" s="1"/>
  <c r="N52" i="101"/>
  <c r="O52" i="101" s="1"/>
  <c r="N51" i="101"/>
  <c r="O51" i="101" s="1"/>
  <c r="N48" i="101"/>
  <c r="O48" i="101" s="1"/>
  <c r="N47" i="101"/>
  <c r="O47" i="101" s="1"/>
  <c r="N46" i="101"/>
  <c r="O46" i="101" s="1"/>
  <c r="N45" i="101"/>
  <c r="O45" i="101" s="1"/>
  <c r="N44" i="101"/>
  <c r="O44" i="101" s="1"/>
  <c r="N43" i="101"/>
  <c r="O43" i="101" s="1"/>
  <c r="N39" i="101"/>
  <c r="O39" i="101" s="1"/>
  <c r="N38" i="101"/>
  <c r="O38" i="101" s="1"/>
  <c r="N37" i="101"/>
  <c r="O37" i="101" s="1"/>
  <c r="N36" i="101"/>
  <c r="O36" i="101" s="1"/>
  <c r="N35" i="101"/>
  <c r="O35" i="101" s="1"/>
  <c r="N34" i="101"/>
  <c r="O34" i="101" s="1"/>
  <c r="N33" i="101"/>
  <c r="O33" i="101" s="1"/>
  <c r="N30" i="101"/>
  <c r="O30" i="101" s="1"/>
  <c r="N29" i="101"/>
  <c r="O29" i="101" s="1"/>
  <c r="N28" i="101"/>
  <c r="O28" i="101" s="1"/>
  <c r="N27" i="101"/>
  <c r="O27" i="101" s="1"/>
  <c r="N26" i="101"/>
  <c r="O26" i="101" s="1"/>
  <c r="N25" i="101"/>
  <c r="O25" i="101" s="1"/>
  <c r="N24" i="101"/>
  <c r="O24" i="101" s="1"/>
  <c r="M23" i="101"/>
  <c r="L23" i="101"/>
  <c r="K23" i="101"/>
  <c r="J23" i="101"/>
  <c r="N21" i="101"/>
  <c r="O21" i="101" s="1"/>
  <c r="N20" i="101"/>
  <c r="O20" i="101" s="1"/>
  <c r="N19" i="101"/>
  <c r="O19" i="101" s="1"/>
  <c r="N18" i="101"/>
  <c r="O18" i="101" s="1"/>
  <c r="N17" i="101"/>
  <c r="O17" i="101" s="1"/>
  <c r="N16" i="101"/>
  <c r="O16" i="101" s="1"/>
  <c r="N15" i="101"/>
  <c r="O15" i="101" s="1"/>
  <c r="M14" i="101"/>
  <c r="L14" i="101"/>
  <c r="K14" i="101"/>
  <c r="N12" i="101"/>
  <c r="O12" i="101" s="1"/>
  <c r="N11" i="101"/>
  <c r="O11" i="101" s="1"/>
  <c r="N10" i="101"/>
  <c r="O10" i="101" s="1"/>
  <c r="N9" i="101"/>
  <c r="O9" i="101" s="1"/>
  <c r="N8" i="101"/>
  <c r="O8" i="101" s="1"/>
  <c r="N7" i="101"/>
  <c r="O7" i="101" s="1"/>
  <c r="N6" i="101"/>
  <c r="O6" i="101" s="1"/>
  <c r="AM23" i="50"/>
  <c r="AN23" i="50"/>
  <c r="AO23" i="50"/>
  <c r="AP23" i="50"/>
  <c r="AW23" i="50" s="1"/>
  <c r="AQ23" i="50"/>
  <c r="AR23" i="50"/>
  <c r="AL23" i="50"/>
  <c r="AU23" i="50" s="1"/>
  <c r="AM21" i="50"/>
  <c r="AN21" i="50"/>
  <c r="AO21" i="50"/>
  <c r="AP21" i="50"/>
  <c r="AW21" i="50" s="1"/>
  <c r="AQ21" i="50"/>
  <c r="AR21" i="50"/>
  <c r="AL21" i="50"/>
  <c r="AU21" i="50" s="1"/>
  <c r="AM20" i="50"/>
  <c r="AV20" i="50" s="1"/>
  <c r="AN20" i="50"/>
  <c r="AO20" i="50"/>
  <c r="AP20" i="50"/>
  <c r="AW20" i="50" s="1"/>
  <c r="AQ20" i="50"/>
  <c r="AR20" i="50"/>
  <c r="AL20" i="50"/>
  <c r="AU20" i="50" s="1"/>
  <c r="AM19" i="50"/>
  <c r="AN19" i="50"/>
  <c r="AO19" i="50"/>
  <c r="AP19" i="50"/>
  <c r="AW19" i="50" s="1"/>
  <c r="AQ19" i="50"/>
  <c r="AR19" i="50"/>
  <c r="AL19" i="50"/>
  <c r="AU19" i="50" s="1"/>
  <c r="AM18" i="50"/>
  <c r="AN18" i="50"/>
  <c r="AO18" i="50"/>
  <c r="AP18" i="50"/>
  <c r="AW18" i="50" s="1"/>
  <c r="AQ18" i="50"/>
  <c r="AR18" i="50"/>
  <c r="AL18" i="50"/>
  <c r="AU18" i="50" s="1"/>
  <c r="AM17" i="50"/>
  <c r="AN17" i="50"/>
  <c r="AO17" i="50"/>
  <c r="AP17" i="50"/>
  <c r="AW17" i="50" s="1"/>
  <c r="AQ17" i="50"/>
  <c r="AR17" i="50"/>
  <c r="AL17" i="50"/>
  <c r="AU17" i="50" s="1"/>
  <c r="AM16" i="50"/>
  <c r="AV16" i="50" s="1"/>
  <c r="AN16" i="50"/>
  <c r="AO16" i="50"/>
  <c r="AP16" i="50"/>
  <c r="AW16" i="50" s="1"/>
  <c r="AQ16" i="50"/>
  <c r="AR16" i="50"/>
  <c r="AL16" i="50"/>
  <c r="AU16" i="50" s="1"/>
  <c r="AM15" i="50"/>
  <c r="AN15" i="50"/>
  <c r="AO15" i="50"/>
  <c r="AP15" i="50"/>
  <c r="AW15" i="50" s="1"/>
  <c r="AQ15" i="50"/>
  <c r="AR15" i="50"/>
  <c r="AL15" i="50"/>
  <c r="AU15" i="50" s="1"/>
  <c r="AM14" i="50"/>
  <c r="AN14" i="50"/>
  <c r="AO14" i="50"/>
  <c r="AP14" i="50"/>
  <c r="AW14" i="50" s="1"/>
  <c r="AQ14" i="50"/>
  <c r="AR14" i="50"/>
  <c r="AL14" i="50"/>
  <c r="AU14" i="50" s="1"/>
  <c r="AM13" i="50"/>
  <c r="AN13" i="50"/>
  <c r="AO13" i="50"/>
  <c r="AP13" i="50"/>
  <c r="AW13" i="50" s="1"/>
  <c r="AQ13" i="50"/>
  <c r="AR13" i="50"/>
  <c r="AL13" i="50"/>
  <c r="AU13" i="50" s="1"/>
  <c r="AR12" i="50"/>
  <c r="AM12" i="50"/>
  <c r="AN12" i="50"/>
  <c r="AO12" i="50"/>
  <c r="AP12" i="50"/>
  <c r="AW12" i="50" s="1"/>
  <c r="AQ12" i="50"/>
  <c r="AL12" i="50"/>
  <c r="AU12" i="50" s="1"/>
  <c r="AM11" i="50"/>
  <c r="AN11" i="50"/>
  <c r="AO11" i="50"/>
  <c r="AP11" i="50"/>
  <c r="AW11" i="50" s="1"/>
  <c r="AQ11" i="50"/>
  <c r="AR11" i="50"/>
  <c r="AL11" i="50"/>
  <c r="AU11" i="50" s="1"/>
  <c r="AM10" i="50"/>
  <c r="AN10" i="50"/>
  <c r="AO10" i="50"/>
  <c r="AP10" i="50"/>
  <c r="AW10" i="50" s="1"/>
  <c r="AQ10" i="50"/>
  <c r="AR10" i="50"/>
  <c r="AL10" i="50"/>
  <c r="AU10" i="50" s="1"/>
  <c r="AR9" i="50"/>
  <c r="AM9" i="50"/>
  <c r="AN9" i="50"/>
  <c r="AO9" i="50"/>
  <c r="AP9" i="50"/>
  <c r="AW9" i="50" s="1"/>
  <c r="AQ9" i="50"/>
  <c r="AL9" i="50"/>
  <c r="AU9" i="50" s="1"/>
  <c r="AM8" i="50"/>
  <c r="AV8" i="50" s="1"/>
  <c r="AN8" i="50"/>
  <c r="AO8" i="50"/>
  <c r="AP8" i="50"/>
  <c r="AW8" i="50" s="1"/>
  <c r="AQ8" i="50"/>
  <c r="AR8" i="50"/>
  <c r="AL8" i="50"/>
  <c r="AU8" i="50" s="1"/>
  <c r="W20" i="22"/>
  <c r="X20" i="22"/>
  <c r="Y20" i="22"/>
  <c r="Z20" i="22"/>
  <c r="V20" i="22"/>
  <c r="W18" i="22"/>
  <c r="X18" i="22"/>
  <c r="Y18" i="22"/>
  <c r="Z18" i="22"/>
  <c r="V18" i="22"/>
  <c r="W17" i="22"/>
  <c r="X17" i="22"/>
  <c r="Y17" i="22"/>
  <c r="Z17" i="22"/>
  <c r="V17" i="22"/>
  <c r="W16" i="22"/>
  <c r="X16" i="22"/>
  <c r="Y16" i="22"/>
  <c r="Z16" i="22"/>
  <c r="V16" i="22"/>
  <c r="W15" i="22"/>
  <c r="X15" i="22"/>
  <c r="Y15" i="22"/>
  <c r="Z15" i="22"/>
  <c r="V15" i="22"/>
  <c r="W14" i="22"/>
  <c r="X14" i="22"/>
  <c r="Y14" i="22"/>
  <c r="Z14" i="22"/>
  <c r="V14" i="22"/>
  <c r="W13" i="22"/>
  <c r="X13" i="22"/>
  <c r="Y13" i="22"/>
  <c r="Z13" i="22"/>
  <c r="V13" i="22"/>
  <c r="W12" i="22"/>
  <c r="X12" i="22"/>
  <c r="Y12" i="22"/>
  <c r="Z12" i="22"/>
  <c r="V12" i="22"/>
  <c r="W11" i="22"/>
  <c r="X11" i="22"/>
  <c r="Y11" i="22"/>
  <c r="Z11" i="22"/>
  <c r="V11" i="22"/>
  <c r="W10" i="22"/>
  <c r="X10" i="22"/>
  <c r="Y10" i="22"/>
  <c r="Z10" i="22"/>
  <c r="V10" i="22"/>
  <c r="W9" i="22"/>
  <c r="X9" i="22"/>
  <c r="Y9" i="22"/>
  <c r="Z9" i="22"/>
  <c r="V9" i="22"/>
  <c r="W8" i="22"/>
  <c r="X8" i="22"/>
  <c r="Y8" i="22"/>
  <c r="Z8" i="22"/>
  <c r="V8" i="22"/>
  <c r="W7" i="22"/>
  <c r="X7" i="22"/>
  <c r="Y7" i="22"/>
  <c r="Z7" i="22"/>
  <c r="V7" i="22"/>
  <c r="W6" i="22"/>
  <c r="X6" i="22"/>
  <c r="Y6" i="22"/>
  <c r="Z6" i="22"/>
  <c r="V6" i="22"/>
  <c r="W5" i="22"/>
  <c r="X5" i="22"/>
  <c r="Y5" i="22"/>
  <c r="Z5" i="22"/>
  <c r="V5" i="22"/>
  <c r="G24" i="91"/>
  <c r="F24" i="91"/>
  <c r="D24" i="91"/>
  <c r="F10" i="91"/>
  <c r="G10" i="91"/>
  <c r="F11" i="91"/>
  <c r="G11" i="91"/>
  <c r="F12" i="91"/>
  <c r="G12" i="91"/>
  <c r="F13" i="91"/>
  <c r="G13" i="91"/>
  <c r="F14" i="91"/>
  <c r="G14" i="91"/>
  <c r="F15" i="91"/>
  <c r="G15" i="91"/>
  <c r="F16" i="91"/>
  <c r="G16" i="91"/>
  <c r="F17" i="91"/>
  <c r="G17" i="91"/>
  <c r="F18" i="91"/>
  <c r="G18" i="91"/>
  <c r="F19" i="91"/>
  <c r="G19" i="91"/>
  <c r="F20" i="91"/>
  <c r="G20" i="91"/>
  <c r="F21" i="91"/>
  <c r="G21" i="91"/>
  <c r="F22" i="91"/>
  <c r="G22" i="91"/>
  <c r="G9" i="91"/>
  <c r="F9" i="91"/>
  <c r="E21" i="34"/>
  <c r="F21" i="34"/>
  <c r="G21" i="34"/>
  <c r="H21" i="34"/>
  <c r="I21" i="34"/>
  <c r="J21" i="34"/>
  <c r="D21" i="34"/>
  <c r="E20" i="34"/>
  <c r="F20" i="34"/>
  <c r="G20" i="34"/>
  <c r="H20" i="34"/>
  <c r="I20" i="34"/>
  <c r="J20" i="34"/>
  <c r="D20" i="34"/>
  <c r="E19" i="34"/>
  <c r="F19" i="34"/>
  <c r="G19" i="34"/>
  <c r="H19" i="34"/>
  <c r="I19" i="34"/>
  <c r="J19" i="34"/>
  <c r="D19" i="34"/>
  <c r="E18" i="34"/>
  <c r="F18" i="34"/>
  <c r="G18" i="34"/>
  <c r="H18" i="34"/>
  <c r="I18" i="34"/>
  <c r="J18" i="34"/>
  <c r="D18" i="34"/>
  <c r="E17" i="34"/>
  <c r="F17" i="34"/>
  <c r="G17" i="34"/>
  <c r="H17" i="34"/>
  <c r="I17" i="34"/>
  <c r="J17" i="34"/>
  <c r="D17" i="34"/>
  <c r="E16" i="34"/>
  <c r="F16" i="34"/>
  <c r="G16" i="34"/>
  <c r="H16" i="34"/>
  <c r="I16" i="34"/>
  <c r="J16" i="34"/>
  <c r="D16" i="34"/>
  <c r="E15" i="34"/>
  <c r="F15" i="34"/>
  <c r="G15" i="34"/>
  <c r="H15" i="34"/>
  <c r="I15" i="34"/>
  <c r="J15" i="34"/>
  <c r="D15" i="34"/>
  <c r="E14" i="34"/>
  <c r="F14" i="34"/>
  <c r="G14" i="34"/>
  <c r="H14" i="34"/>
  <c r="I14" i="34"/>
  <c r="J14" i="34"/>
  <c r="D14" i="34"/>
  <c r="E13" i="34"/>
  <c r="F13" i="34"/>
  <c r="G13" i="34"/>
  <c r="H13" i="34"/>
  <c r="I13" i="34"/>
  <c r="J13" i="34"/>
  <c r="D13" i="34"/>
  <c r="E12" i="34"/>
  <c r="F12" i="34"/>
  <c r="G12" i="34"/>
  <c r="H12" i="34"/>
  <c r="I12" i="34"/>
  <c r="J12" i="34"/>
  <c r="D12" i="34"/>
  <c r="E11" i="34"/>
  <c r="F11" i="34"/>
  <c r="G11" i="34"/>
  <c r="H11" i="34"/>
  <c r="I11" i="34"/>
  <c r="J11" i="34"/>
  <c r="D11" i="34"/>
  <c r="E10" i="34"/>
  <c r="F10" i="34"/>
  <c r="G10" i="34"/>
  <c r="H10" i="34"/>
  <c r="I10" i="34"/>
  <c r="J10" i="34"/>
  <c r="D10" i="34"/>
  <c r="E9" i="34"/>
  <c r="F9" i="34"/>
  <c r="G9" i="34"/>
  <c r="H9" i="34"/>
  <c r="I9" i="34"/>
  <c r="J9" i="34"/>
  <c r="D9" i="34"/>
  <c r="E8" i="34"/>
  <c r="F8" i="34"/>
  <c r="G8" i="34"/>
  <c r="H8" i="34"/>
  <c r="I8" i="34"/>
  <c r="J8" i="34"/>
  <c r="D8" i="34"/>
  <c r="E6" i="34"/>
  <c r="F6" i="34"/>
  <c r="G6" i="34"/>
  <c r="H6" i="34"/>
  <c r="I6" i="34"/>
  <c r="J6" i="34"/>
  <c r="D6" i="34"/>
  <c r="E5" i="34"/>
  <c r="F5" i="34"/>
  <c r="G5" i="34"/>
  <c r="H5" i="34"/>
  <c r="I5" i="34"/>
  <c r="J5" i="34"/>
  <c r="D5" i="34"/>
  <c r="E3" i="34"/>
  <c r="F3" i="34"/>
  <c r="G3" i="34"/>
  <c r="H3" i="34"/>
  <c r="I3" i="34"/>
  <c r="J3" i="34"/>
  <c r="D3" i="34"/>
  <c r="J8" i="89"/>
  <c r="J7" i="89"/>
  <c r="F8" i="89"/>
  <c r="F7" i="89"/>
  <c r="B8" i="89"/>
  <c r="B7" i="89"/>
  <c r="AV11" i="50" l="1"/>
  <c r="AV19" i="50"/>
  <c r="AV9" i="50"/>
  <c r="AV10" i="50"/>
  <c r="AV18" i="50"/>
  <c r="AV17" i="50"/>
  <c r="AV23" i="50"/>
  <c r="AV15" i="50"/>
  <c r="AV14" i="50"/>
  <c r="AV12" i="50"/>
  <c r="AV13" i="50"/>
  <c r="AV21" i="50"/>
  <c r="P140" i="101"/>
  <c r="F22" i="101" s="1"/>
  <c r="P59" i="101"/>
  <c r="F13" i="101" s="1"/>
  <c r="P131" i="101"/>
  <c r="F21" i="101" s="1"/>
  <c r="P77" i="101"/>
  <c r="F15" i="101" s="1"/>
  <c r="P95" i="101"/>
  <c r="F17" i="101" s="1"/>
  <c r="P41" i="101"/>
  <c r="F11" i="101" s="1"/>
  <c r="P5" i="101"/>
  <c r="F5" i="101" s="1"/>
  <c r="P68" i="101"/>
  <c r="F14" i="101" s="1"/>
  <c r="P23" i="101"/>
  <c r="F8" i="101" s="1"/>
  <c r="P113" i="101"/>
  <c r="F19" i="101" s="1"/>
  <c r="P149" i="101"/>
  <c r="F23" i="101" s="1"/>
  <c r="P50" i="101"/>
  <c r="F12" i="101" s="1"/>
  <c r="P104" i="101"/>
  <c r="F18" i="101" s="1"/>
  <c r="P14" i="101"/>
  <c r="F7" i="101" s="1"/>
  <c r="P32" i="101"/>
  <c r="F10" i="101" s="1"/>
  <c r="P86" i="101"/>
  <c r="F16" i="101" s="1"/>
  <c r="P122" i="101"/>
  <c r="F20" i="101" s="1"/>
  <c r="D8" i="12"/>
  <c r="D10" i="12"/>
  <c r="D11" i="12"/>
  <c r="D12" i="12"/>
  <c r="D13" i="12"/>
  <c r="D15" i="12"/>
  <c r="D16" i="12"/>
  <c r="D17" i="12"/>
  <c r="D18" i="12"/>
  <c r="D19" i="12"/>
  <c r="D20" i="12"/>
  <c r="D21" i="12"/>
  <c r="D22" i="12"/>
  <c r="D23" i="12"/>
  <c r="D7" i="12"/>
  <c r="F16" i="12"/>
  <c r="F17" i="12"/>
  <c r="F18" i="12"/>
  <c r="F19" i="12"/>
  <c r="F20" i="12"/>
  <c r="F21" i="12"/>
  <c r="F22" i="12"/>
  <c r="F23" i="12"/>
  <c r="F15" i="12"/>
  <c r="F13" i="12"/>
  <c r="F11" i="12"/>
  <c r="F12" i="12"/>
  <c r="F10" i="12"/>
  <c r="F8" i="12"/>
  <c r="F7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10" i="12"/>
  <c r="H8" i="12"/>
  <c r="H7" i="12"/>
  <c r="I6" i="47"/>
  <c r="I7" i="47"/>
  <c r="H27" i="5"/>
  <c r="L8" i="85"/>
  <c r="K8" i="85"/>
  <c r="L7" i="85"/>
  <c r="K7" i="85"/>
  <c r="J7" i="85" s="1"/>
  <c r="L6" i="85"/>
  <c r="K6" i="85"/>
  <c r="C5" i="54"/>
  <c r="G12" i="54" s="1"/>
  <c r="D5" i="54"/>
  <c r="H9" i="54" s="1"/>
  <c r="B5" i="54"/>
  <c r="F7" i="54" s="1"/>
  <c r="D6" i="71"/>
  <c r="E6" i="71"/>
  <c r="F6" i="71"/>
  <c r="D7" i="71"/>
  <c r="E7" i="71"/>
  <c r="F7" i="71"/>
  <c r="D9" i="71"/>
  <c r="E9" i="71"/>
  <c r="F9" i="71"/>
  <c r="D10" i="71"/>
  <c r="E10" i="71"/>
  <c r="F10" i="71"/>
  <c r="D11" i="71"/>
  <c r="E11" i="71"/>
  <c r="F11" i="71"/>
  <c r="D12" i="71"/>
  <c r="E12" i="71"/>
  <c r="F12" i="71"/>
  <c r="D13" i="71"/>
  <c r="E13" i="71"/>
  <c r="F13" i="71"/>
  <c r="D14" i="71"/>
  <c r="E14" i="71"/>
  <c r="F14" i="71"/>
  <c r="D15" i="71"/>
  <c r="E15" i="71"/>
  <c r="F15" i="71"/>
  <c r="D16" i="71"/>
  <c r="E16" i="71"/>
  <c r="F16" i="71"/>
  <c r="D17" i="71"/>
  <c r="E17" i="71"/>
  <c r="F17" i="71"/>
  <c r="D18" i="71"/>
  <c r="E18" i="71"/>
  <c r="F18" i="71"/>
  <c r="D19" i="71"/>
  <c r="E19" i="71"/>
  <c r="F19" i="71"/>
  <c r="D20" i="71"/>
  <c r="E20" i="71"/>
  <c r="F20" i="71"/>
  <c r="D21" i="71"/>
  <c r="E21" i="71"/>
  <c r="F21" i="71"/>
  <c r="D22" i="71"/>
  <c r="E22" i="71"/>
  <c r="F22" i="71"/>
  <c r="C4" i="71"/>
  <c r="N4" i="71"/>
  <c r="O4" i="71"/>
  <c r="P4" i="71"/>
  <c r="F4" i="71" s="1"/>
  <c r="M4" i="71"/>
  <c r="E4" i="71" l="1"/>
  <c r="D4" i="71"/>
  <c r="O7" i="85"/>
  <c r="M7" i="85"/>
  <c r="J8" i="85"/>
  <c r="M8" i="85" s="1"/>
  <c r="N7" i="85"/>
  <c r="O8" i="85"/>
  <c r="J6" i="85"/>
  <c r="G9" i="54"/>
  <c r="F9" i="54"/>
  <c r="G11" i="54"/>
  <c r="G8" i="54"/>
  <c r="F8" i="54"/>
  <c r="H6" i="54"/>
  <c r="G10" i="54"/>
  <c r="H7" i="54"/>
  <c r="H11" i="54"/>
  <c r="H8" i="54"/>
  <c r="F11" i="54"/>
  <c r="H10" i="54"/>
  <c r="H12" i="54"/>
  <c r="F10" i="54"/>
  <c r="G7" i="54"/>
  <c r="F12" i="54"/>
  <c r="F6" i="54"/>
  <c r="G6" i="54"/>
  <c r="N6" i="85" l="1"/>
  <c r="M6" i="85"/>
  <c r="O6" i="85"/>
  <c r="N8" i="85"/>
  <c r="H38" i="70" l="1"/>
  <c r="H39" i="70"/>
  <c r="H40" i="70"/>
  <c r="H41" i="70"/>
  <c r="H42" i="70"/>
  <c r="H43" i="70"/>
  <c r="H44" i="70"/>
  <c r="H45" i="70"/>
  <c r="H46" i="70"/>
  <c r="H47" i="70"/>
  <c r="H48" i="70"/>
  <c r="H49" i="70"/>
  <c r="H50" i="70"/>
  <c r="H51" i="70"/>
  <c r="H52" i="70"/>
  <c r="H53" i="70"/>
  <c r="H54" i="70"/>
  <c r="H55" i="70"/>
  <c r="H56" i="70"/>
  <c r="H37" i="70"/>
  <c r="G38" i="70"/>
  <c r="G39" i="70"/>
  <c r="G40" i="70"/>
  <c r="G41" i="70"/>
  <c r="G42" i="70"/>
  <c r="G43" i="70"/>
  <c r="G44" i="70"/>
  <c r="G45" i="70"/>
  <c r="G46" i="70"/>
  <c r="G47" i="70"/>
  <c r="G48" i="70"/>
  <c r="G49" i="70"/>
  <c r="G50" i="70"/>
  <c r="G51" i="70"/>
  <c r="G52" i="70"/>
  <c r="G53" i="70"/>
  <c r="G54" i="70"/>
  <c r="G55" i="70"/>
  <c r="G56" i="70"/>
  <c r="G37" i="70"/>
  <c r="H35" i="70"/>
  <c r="G35" i="70"/>
  <c r="L22" i="70"/>
  <c r="K22" i="70"/>
  <c r="J22" i="70"/>
  <c r="L21" i="70"/>
  <c r="K21" i="70"/>
  <c r="J21" i="70"/>
  <c r="L20" i="70"/>
  <c r="K20" i="70"/>
  <c r="J20" i="70"/>
  <c r="L19" i="70"/>
  <c r="K19" i="70"/>
  <c r="J19" i="70"/>
  <c r="L18" i="70"/>
  <c r="K18" i="70"/>
  <c r="J18" i="70"/>
  <c r="L17" i="70"/>
  <c r="K17" i="70"/>
  <c r="J17" i="70"/>
  <c r="L16" i="70"/>
  <c r="K16" i="70"/>
  <c r="J16" i="70"/>
  <c r="L15" i="70"/>
  <c r="K15" i="70"/>
  <c r="J15" i="70"/>
  <c r="L14" i="70"/>
  <c r="K14" i="70"/>
  <c r="J14" i="70"/>
  <c r="L13" i="70"/>
  <c r="K13" i="70"/>
  <c r="J13" i="70"/>
  <c r="L12" i="70"/>
  <c r="K12" i="70"/>
  <c r="J12" i="70"/>
  <c r="L11" i="70"/>
  <c r="K11" i="70"/>
  <c r="J11" i="70"/>
  <c r="L10" i="70"/>
  <c r="K10" i="70"/>
  <c r="J10" i="70"/>
  <c r="L9" i="70"/>
  <c r="K9" i="70"/>
  <c r="J9" i="70"/>
  <c r="L7" i="70"/>
  <c r="K7" i="70"/>
  <c r="J7" i="70"/>
  <c r="L6" i="70"/>
  <c r="K6" i="70"/>
  <c r="J6" i="70"/>
  <c r="L4" i="70"/>
  <c r="K4" i="70"/>
  <c r="J4" i="70"/>
  <c r="D4" i="69"/>
  <c r="E4" i="69"/>
  <c r="F4" i="69"/>
  <c r="G4" i="69"/>
  <c r="H4" i="69"/>
  <c r="I4" i="69"/>
  <c r="D5" i="69"/>
  <c r="E5" i="69"/>
  <c r="F5" i="69"/>
  <c r="G5" i="69"/>
  <c r="H5" i="69"/>
  <c r="I5" i="69"/>
  <c r="D6" i="69"/>
  <c r="E6" i="69"/>
  <c r="F6" i="69"/>
  <c r="G6" i="69"/>
  <c r="H6" i="69"/>
  <c r="I6" i="69"/>
  <c r="D7" i="69"/>
  <c r="E7" i="69"/>
  <c r="F7" i="69"/>
  <c r="G7" i="69"/>
  <c r="H7" i="69"/>
  <c r="I7" i="69"/>
  <c r="D8" i="69"/>
  <c r="E8" i="69"/>
  <c r="F8" i="69"/>
  <c r="G8" i="69"/>
  <c r="H8" i="69"/>
  <c r="I8" i="69"/>
  <c r="D9" i="69"/>
  <c r="E9" i="69"/>
  <c r="F9" i="69"/>
  <c r="G9" i="69"/>
  <c r="H9" i="69"/>
  <c r="I9" i="69"/>
  <c r="D10" i="69"/>
  <c r="E10" i="69"/>
  <c r="F10" i="69"/>
  <c r="G10" i="69"/>
  <c r="H10" i="69"/>
  <c r="I10" i="69"/>
  <c r="D11" i="69"/>
  <c r="E11" i="69"/>
  <c r="F11" i="69"/>
  <c r="G11" i="69"/>
  <c r="H11" i="69"/>
  <c r="I11" i="69"/>
  <c r="D12" i="69"/>
  <c r="E12" i="69"/>
  <c r="F12" i="69"/>
  <c r="G12" i="69"/>
  <c r="H12" i="69"/>
  <c r="I12" i="69"/>
  <c r="D13" i="69"/>
  <c r="E13" i="69"/>
  <c r="F13" i="69"/>
  <c r="G13" i="69"/>
  <c r="H13" i="69"/>
  <c r="I13" i="69"/>
  <c r="D14" i="69"/>
  <c r="E14" i="69"/>
  <c r="F14" i="69"/>
  <c r="G14" i="69"/>
  <c r="H14" i="69"/>
  <c r="I14" i="69"/>
  <c r="D15" i="69"/>
  <c r="E15" i="69"/>
  <c r="F15" i="69"/>
  <c r="G15" i="69"/>
  <c r="H15" i="69"/>
  <c r="I15" i="69"/>
  <c r="D16" i="69"/>
  <c r="E16" i="69"/>
  <c r="F16" i="69"/>
  <c r="G16" i="69"/>
  <c r="H16" i="69"/>
  <c r="I16" i="69"/>
  <c r="D17" i="69"/>
  <c r="E17" i="69"/>
  <c r="F17" i="69"/>
  <c r="G17" i="69"/>
  <c r="H17" i="69"/>
  <c r="I17" i="69"/>
  <c r="D18" i="69"/>
  <c r="E18" i="69"/>
  <c r="F18" i="69"/>
  <c r="G18" i="69"/>
  <c r="H18" i="69"/>
  <c r="I18" i="69"/>
  <c r="D19" i="69"/>
  <c r="E19" i="69"/>
  <c r="F19" i="69"/>
  <c r="G19" i="69"/>
  <c r="H19" i="69"/>
  <c r="I19" i="69"/>
  <c r="D20" i="69"/>
  <c r="E20" i="69"/>
  <c r="F20" i="69"/>
  <c r="G20" i="69"/>
  <c r="H20" i="69"/>
  <c r="I20" i="69"/>
  <c r="D21" i="69"/>
  <c r="E21" i="69"/>
  <c r="F21" i="69"/>
  <c r="G21" i="69"/>
  <c r="H21" i="69"/>
  <c r="I21" i="69"/>
  <c r="D22" i="69"/>
  <c r="E22" i="69"/>
  <c r="F22" i="69"/>
  <c r="G22" i="69"/>
  <c r="H22" i="69"/>
  <c r="I22" i="69"/>
  <c r="E3" i="69"/>
  <c r="F3" i="69"/>
  <c r="G3" i="69"/>
  <c r="H3" i="69"/>
  <c r="I3" i="69"/>
  <c r="D3" i="69"/>
  <c r="H22" i="68"/>
  <c r="G22" i="68"/>
  <c r="F22" i="68"/>
  <c r="E22" i="68"/>
  <c r="D22" i="68"/>
  <c r="C22" i="68"/>
  <c r="H21" i="68"/>
  <c r="G21" i="68"/>
  <c r="F21" i="68"/>
  <c r="E21" i="68"/>
  <c r="D21" i="68"/>
  <c r="C21" i="68"/>
  <c r="H20" i="68"/>
  <c r="G20" i="68"/>
  <c r="F20" i="68"/>
  <c r="E20" i="68"/>
  <c r="D20" i="68"/>
  <c r="C20" i="68"/>
  <c r="H19" i="68"/>
  <c r="G19" i="68"/>
  <c r="F19" i="68"/>
  <c r="E19" i="68"/>
  <c r="D19" i="68"/>
  <c r="C19" i="68"/>
  <c r="H18" i="68"/>
  <c r="G18" i="68"/>
  <c r="F18" i="68"/>
  <c r="E18" i="68"/>
  <c r="D18" i="68"/>
  <c r="C18" i="68"/>
  <c r="H17" i="68"/>
  <c r="G17" i="68"/>
  <c r="F17" i="68"/>
  <c r="E17" i="68"/>
  <c r="D17" i="68"/>
  <c r="C17" i="68"/>
  <c r="H16" i="68"/>
  <c r="G16" i="68"/>
  <c r="F16" i="68"/>
  <c r="E16" i="68"/>
  <c r="D16" i="68"/>
  <c r="C16" i="68"/>
  <c r="H15" i="68"/>
  <c r="G15" i="68"/>
  <c r="F15" i="68"/>
  <c r="E15" i="68"/>
  <c r="D15" i="68"/>
  <c r="C15" i="68"/>
  <c r="H14" i="68"/>
  <c r="G14" i="68"/>
  <c r="F14" i="68"/>
  <c r="E14" i="68"/>
  <c r="D14" i="68"/>
  <c r="C14" i="68"/>
  <c r="H13" i="68"/>
  <c r="G13" i="68"/>
  <c r="F13" i="68"/>
  <c r="E13" i="68"/>
  <c r="D13" i="68"/>
  <c r="C13" i="68"/>
  <c r="H12" i="68"/>
  <c r="G12" i="68"/>
  <c r="F12" i="68"/>
  <c r="E12" i="68"/>
  <c r="D12" i="68"/>
  <c r="C12" i="68"/>
  <c r="H11" i="68"/>
  <c r="G11" i="68"/>
  <c r="F11" i="68"/>
  <c r="E11" i="68"/>
  <c r="D11" i="68"/>
  <c r="C11" i="68"/>
  <c r="H10" i="68"/>
  <c r="G10" i="68"/>
  <c r="F10" i="68"/>
  <c r="E10" i="68"/>
  <c r="D10" i="68"/>
  <c r="C10" i="68"/>
  <c r="H9" i="68"/>
  <c r="G9" i="68"/>
  <c r="F9" i="68"/>
  <c r="E9" i="68"/>
  <c r="D9" i="68"/>
  <c r="C9" i="68"/>
  <c r="H7" i="68"/>
  <c r="G7" i="68"/>
  <c r="F7" i="68"/>
  <c r="E7" i="68"/>
  <c r="D7" i="68"/>
  <c r="C7" i="68"/>
  <c r="H6" i="68"/>
  <c r="G6" i="68"/>
  <c r="F6" i="68"/>
  <c r="E6" i="68"/>
  <c r="D6" i="68"/>
  <c r="C6" i="68"/>
  <c r="H4" i="68"/>
  <c r="G4" i="68"/>
  <c r="F4" i="68"/>
  <c r="E4" i="68"/>
  <c r="D4" i="68"/>
  <c r="C4" i="68"/>
  <c r="D6" i="58" l="1"/>
  <c r="D7" i="58"/>
  <c r="D9" i="58"/>
  <c r="D10" i="58"/>
  <c r="D11" i="58"/>
  <c r="D12" i="58"/>
  <c r="D13" i="58"/>
  <c r="D14" i="58"/>
  <c r="D15" i="58"/>
  <c r="D16" i="58"/>
  <c r="D17" i="58"/>
  <c r="D18" i="58"/>
  <c r="D19" i="58"/>
  <c r="D20" i="58"/>
  <c r="D21" i="58"/>
  <c r="D22" i="58"/>
  <c r="D4" i="58"/>
  <c r="I23" i="65"/>
  <c r="I7" i="65"/>
  <c r="I8" i="65"/>
  <c r="I10" i="65"/>
  <c r="I11" i="65"/>
  <c r="I12" i="65"/>
  <c r="I13" i="65"/>
  <c r="I14" i="65"/>
  <c r="I15" i="65"/>
  <c r="I16" i="65"/>
  <c r="I17" i="65"/>
  <c r="I18" i="65"/>
  <c r="I19" i="65"/>
  <c r="I20" i="65"/>
  <c r="I21" i="65"/>
  <c r="I22" i="65"/>
  <c r="I5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8" i="65"/>
  <c r="F7" i="65"/>
  <c r="F5" i="65"/>
  <c r="J7" i="11"/>
  <c r="K7" i="11"/>
  <c r="L7" i="11"/>
  <c r="J8" i="11"/>
  <c r="K8" i="11"/>
  <c r="L8" i="11"/>
  <c r="J10" i="11"/>
  <c r="K10" i="11"/>
  <c r="L10" i="11"/>
  <c r="J11" i="11"/>
  <c r="K11" i="11"/>
  <c r="L11" i="11"/>
  <c r="J12" i="11"/>
  <c r="K12" i="11"/>
  <c r="L12" i="11"/>
  <c r="J13" i="11"/>
  <c r="K13" i="11"/>
  <c r="L13" i="11"/>
  <c r="J14" i="11"/>
  <c r="K14" i="11"/>
  <c r="L14" i="11"/>
  <c r="J15" i="11"/>
  <c r="K15" i="11"/>
  <c r="L15" i="11"/>
  <c r="J16" i="11"/>
  <c r="K16" i="11"/>
  <c r="L16" i="11"/>
  <c r="J17" i="11"/>
  <c r="K17" i="11"/>
  <c r="L17" i="11"/>
  <c r="J18" i="11"/>
  <c r="K18" i="11"/>
  <c r="L18" i="11"/>
  <c r="J19" i="11"/>
  <c r="K19" i="11"/>
  <c r="L19" i="11"/>
  <c r="J20" i="11"/>
  <c r="K20" i="11"/>
  <c r="L20" i="11"/>
  <c r="J21" i="11"/>
  <c r="K21" i="11"/>
  <c r="L21" i="11"/>
  <c r="J22" i="11"/>
  <c r="K22" i="11"/>
  <c r="L22" i="11"/>
  <c r="J23" i="11"/>
  <c r="K23" i="11"/>
  <c r="L23" i="11"/>
  <c r="K5" i="11"/>
  <c r="L5" i="11"/>
  <c r="J5" i="11"/>
  <c r="C9" i="10"/>
  <c r="C8" i="10"/>
  <c r="K8" i="10"/>
  <c r="G9" i="10"/>
  <c r="G8" i="10"/>
  <c r="H5" i="37"/>
  <c r="H6" i="37"/>
  <c r="H7" i="37"/>
  <c r="H8" i="37"/>
  <c r="H9" i="37"/>
  <c r="H10" i="37"/>
  <c r="H11" i="37"/>
  <c r="H12" i="37"/>
  <c r="H13" i="37"/>
  <c r="H14" i="37"/>
  <c r="H15" i="37"/>
  <c r="H16" i="37"/>
  <c r="H17" i="37"/>
  <c r="G5" i="37"/>
  <c r="G6" i="37"/>
  <c r="G7" i="37"/>
  <c r="G8" i="37"/>
  <c r="G9" i="37"/>
  <c r="G10" i="37"/>
  <c r="G11" i="37"/>
  <c r="G12" i="37"/>
  <c r="G13" i="37"/>
  <c r="G14" i="37"/>
  <c r="G15" i="37"/>
  <c r="G16" i="37"/>
  <c r="G17" i="37"/>
  <c r="G4" i="37"/>
  <c r="H4" i="37"/>
  <c r="F5" i="37"/>
  <c r="F6" i="37"/>
  <c r="F7" i="37"/>
  <c r="F8" i="37"/>
  <c r="F9" i="37"/>
  <c r="F10" i="37"/>
  <c r="F11" i="37"/>
  <c r="F12" i="37"/>
  <c r="F13" i="37"/>
  <c r="F14" i="37"/>
  <c r="F15" i="37"/>
  <c r="F16" i="37"/>
  <c r="F17" i="37"/>
  <c r="F4" i="37"/>
  <c r="C4" i="37"/>
  <c r="D4" i="37"/>
  <c r="B4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5" i="37"/>
  <c r="C3" i="36"/>
  <c r="S3" i="36" s="1"/>
  <c r="N5" i="35"/>
  <c r="N4" i="35"/>
  <c r="H4" i="35"/>
  <c r="G7" i="64"/>
  <c r="G8" i="64"/>
  <c r="G10" i="64"/>
  <c r="G11" i="64"/>
  <c r="G12" i="64"/>
  <c r="G13" i="64"/>
  <c r="G14" i="64"/>
  <c r="G15" i="64"/>
  <c r="G16" i="64"/>
  <c r="G17" i="64"/>
  <c r="G18" i="64"/>
  <c r="G19" i="64"/>
  <c r="G20" i="64"/>
  <c r="G21" i="64"/>
  <c r="G22" i="64"/>
  <c r="G23" i="64"/>
  <c r="D5" i="64" l="1"/>
  <c r="E7" i="64"/>
  <c r="E8" i="64"/>
  <c r="E10" i="64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C5" i="64"/>
  <c r="G5" i="64" s="1"/>
  <c r="G6" i="28"/>
  <c r="G7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4" i="28"/>
  <c r="F6" i="28"/>
  <c r="F7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E6" i="28"/>
  <c r="E7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D6" i="28"/>
  <c r="D7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N4" i="28"/>
  <c r="F4" i="28" s="1"/>
  <c r="K7" i="28"/>
  <c r="K6" i="28"/>
  <c r="M4" i="28"/>
  <c r="E4" i="28" s="1"/>
  <c r="L4" i="28"/>
  <c r="D4" i="28" s="1"/>
  <c r="O30" i="29"/>
  <c r="B30" i="29" s="1"/>
  <c r="C30" i="29" s="1"/>
  <c r="O31" i="29"/>
  <c r="B31" i="29" s="1"/>
  <c r="O32" i="29"/>
  <c r="B32" i="29" s="1"/>
  <c r="O33" i="29"/>
  <c r="B33" i="29" s="1"/>
  <c r="O34" i="29"/>
  <c r="B34" i="29" s="1"/>
  <c r="O35" i="29"/>
  <c r="B35" i="29" s="1"/>
  <c r="O36" i="29"/>
  <c r="B36" i="29" s="1"/>
  <c r="O37" i="29"/>
  <c r="B37" i="29" s="1"/>
  <c r="C37" i="29" s="1"/>
  <c r="O38" i="29"/>
  <c r="B38" i="29" s="1"/>
  <c r="C38" i="29" s="1"/>
  <c r="O39" i="29"/>
  <c r="B39" i="29" s="1"/>
  <c r="O40" i="29"/>
  <c r="B40" i="29" s="1"/>
  <c r="O41" i="29"/>
  <c r="B41" i="29" s="1"/>
  <c r="O42" i="29"/>
  <c r="B42" i="29" s="1"/>
  <c r="O43" i="29"/>
  <c r="B43" i="29" s="1"/>
  <c r="O28" i="29"/>
  <c r="B28" i="29" s="1"/>
  <c r="O27" i="29"/>
  <c r="B27" i="29" s="1"/>
  <c r="L26" i="29"/>
  <c r="M26" i="29"/>
  <c r="N26" i="29"/>
  <c r="K26" i="29"/>
  <c r="G54" i="61"/>
  <c r="G55" i="61"/>
  <c r="G56" i="61"/>
  <c r="G57" i="61"/>
  <c r="G58" i="61"/>
  <c r="G59" i="61"/>
  <c r="G60" i="61"/>
  <c r="G53" i="61"/>
  <c r="I60" i="61"/>
  <c r="H60" i="61"/>
  <c r="I59" i="61"/>
  <c r="H59" i="61"/>
  <c r="I58" i="61"/>
  <c r="H58" i="61"/>
  <c r="I57" i="61"/>
  <c r="H57" i="61"/>
  <c r="I56" i="61"/>
  <c r="H56" i="61"/>
  <c r="I55" i="61"/>
  <c r="H55" i="61"/>
  <c r="I54" i="61"/>
  <c r="H54" i="61"/>
  <c r="I53" i="61"/>
  <c r="H53" i="61"/>
  <c r="I46" i="61"/>
  <c r="I47" i="61"/>
  <c r="H46" i="61"/>
  <c r="H47" i="61"/>
  <c r="G41" i="61"/>
  <c r="G42" i="61"/>
  <c r="G43" i="61"/>
  <c r="G44" i="61"/>
  <c r="G45" i="61"/>
  <c r="G46" i="61"/>
  <c r="G47" i="61"/>
  <c r="G40" i="61"/>
  <c r="G39" i="61"/>
  <c r="I45" i="61"/>
  <c r="H45" i="61"/>
  <c r="I44" i="61"/>
  <c r="H44" i="61"/>
  <c r="I43" i="61"/>
  <c r="H43" i="61"/>
  <c r="I42" i="61"/>
  <c r="H42" i="61"/>
  <c r="I41" i="61"/>
  <c r="H41" i="61"/>
  <c r="I40" i="61"/>
  <c r="H40" i="61"/>
  <c r="I39" i="61"/>
  <c r="H39" i="61"/>
  <c r="G28" i="61"/>
  <c r="G27" i="61"/>
  <c r="G26" i="61"/>
  <c r="G25" i="61"/>
  <c r="G24" i="61"/>
  <c r="G23" i="61"/>
  <c r="H27" i="61"/>
  <c r="I27" i="61"/>
  <c r="H28" i="61"/>
  <c r="I28" i="61"/>
  <c r="G22" i="61"/>
  <c r="I8" i="61"/>
  <c r="H8" i="61"/>
  <c r="G8" i="61"/>
  <c r="I26" i="61"/>
  <c r="H26" i="61"/>
  <c r="I25" i="61"/>
  <c r="H25" i="61"/>
  <c r="I24" i="61"/>
  <c r="H24" i="61"/>
  <c r="I23" i="61"/>
  <c r="H23" i="61"/>
  <c r="I22" i="61"/>
  <c r="H22" i="61"/>
  <c r="G5" i="61"/>
  <c r="H5" i="61"/>
  <c r="I5" i="61"/>
  <c r="G6" i="61"/>
  <c r="H6" i="61"/>
  <c r="I6" i="61"/>
  <c r="G7" i="61"/>
  <c r="H7" i="61"/>
  <c r="I7" i="61"/>
  <c r="G4" i="61"/>
  <c r="H4" i="61"/>
  <c r="I4" i="61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4" i="15"/>
  <c r="E13" i="15" s="1"/>
  <c r="M14" i="15"/>
  <c r="D13" i="15" s="1"/>
  <c r="N13" i="15"/>
  <c r="E12" i="15" s="1"/>
  <c r="M13" i="15"/>
  <c r="D12" i="15" s="1"/>
  <c r="N9" i="15"/>
  <c r="E9" i="15" s="1"/>
  <c r="M9" i="15"/>
  <c r="D9" i="15" s="1"/>
  <c r="N8" i="15"/>
  <c r="E8" i="15" s="1"/>
  <c r="M8" i="15"/>
  <c r="D8" i="15" s="1"/>
  <c r="N7" i="15"/>
  <c r="E7" i="15" s="1"/>
  <c r="M7" i="15"/>
  <c r="D7" i="15" s="1"/>
  <c r="M6" i="15"/>
  <c r="D6" i="15" s="1"/>
  <c r="N6" i="15"/>
  <c r="E6" i="15" s="1"/>
  <c r="L7" i="15"/>
  <c r="C7" i="15" s="1"/>
  <c r="L8" i="15"/>
  <c r="C8" i="15" s="1"/>
  <c r="L9" i="15"/>
  <c r="C9" i="15" s="1"/>
  <c r="L13" i="15"/>
  <c r="C12" i="15" s="1"/>
  <c r="L14" i="15"/>
  <c r="C13" i="15" s="1"/>
  <c r="L18" i="15"/>
  <c r="L19" i="15"/>
  <c r="L20" i="15"/>
  <c r="L21" i="15"/>
  <c r="L22" i="15"/>
  <c r="L23" i="15"/>
  <c r="L24" i="15"/>
  <c r="L6" i="15"/>
  <c r="C6" i="15" s="1"/>
  <c r="F22" i="58"/>
  <c r="F21" i="58"/>
  <c r="F20" i="58"/>
  <c r="F19" i="58"/>
  <c r="F18" i="58"/>
  <c r="F17" i="58"/>
  <c r="F16" i="58"/>
  <c r="F15" i="58"/>
  <c r="F14" i="58"/>
  <c r="F13" i="58"/>
  <c r="F12" i="58"/>
  <c r="F11" i="58"/>
  <c r="F10" i="58"/>
  <c r="F9" i="58"/>
  <c r="F7" i="58"/>
  <c r="F6" i="58"/>
  <c r="F4" i="58"/>
  <c r="E5" i="64" l="1"/>
  <c r="E42" i="29"/>
  <c r="D42" i="29"/>
  <c r="E34" i="29"/>
  <c r="D34" i="29"/>
  <c r="E41" i="29"/>
  <c r="D41" i="29"/>
  <c r="E33" i="29"/>
  <c r="D33" i="29"/>
  <c r="F31" i="29"/>
  <c r="C31" i="29"/>
  <c r="D31" i="29"/>
  <c r="E31" i="29"/>
  <c r="D43" i="29"/>
  <c r="E43" i="29"/>
  <c r="F43" i="29"/>
  <c r="C43" i="29"/>
  <c r="D35" i="29"/>
  <c r="E35" i="29"/>
  <c r="F35" i="29"/>
  <c r="C35" i="29"/>
  <c r="F40" i="29"/>
  <c r="C40" i="29"/>
  <c r="E40" i="29"/>
  <c r="D40" i="29"/>
  <c r="C32" i="29"/>
  <c r="F32" i="29"/>
  <c r="D32" i="29"/>
  <c r="E32" i="29"/>
  <c r="F39" i="29"/>
  <c r="C39" i="29"/>
  <c r="D39" i="29"/>
  <c r="E39" i="29"/>
  <c r="D36" i="29"/>
  <c r="E36" i="29"/>
  <c r="F36" i="29"/>
  <c r="C36" i="29"/>
  <c r="F30" i="29"/>
  <c r="F37" i="29"/>
  <c r="C42" i="29"/>
  <c r="C34" i="29"/>
  <c r="E38" i="29"/>
  <c r="E30" i="29"/>
  <c r="C41" i="29"/>
  <c r="C33" i="29"/>
  <c r="E37" i="29"/>
  <c r="F33" i="29"/>
  <c r="F38" i="29"/>
  <c r="D38" i="29"/>
  <c r="D30" i="29"/>
  <c r="F42" i="29"/>
  <c r="F34" i="29"/>
  <c r="D37" i="29"/>
  <c r="F41" i="29"/>
  <c r="F28" i="29"/>
  <c r="C28" i="29"/>
  <c r="D28" i="29"/>
  <c r="E28" i="29"/>
  <c r="K4" i="28"/>
  <c r="F27" i="29"/>
  <c r="E27" i="29"/>
  <c r="D27" i="29"/>
  <c r="C27" i="29"/>
  <c r="O26" i="29"/>
  <c r="B26" i="29" s="1"/>
  <c r="J7" i="53"/>
  <c r="K7" i="53"/>
  <c r="L7" i="53"/>
  <c r="K8" i="53"/>
  <c r="L8" i="53"/>
  <c r="J10" i="53"/>
  <c r="K10" i="53"/>
  <c r="L10" i="53"/>
  <c r="J11" i="53"/>
  <c r="K11" i="53"/>
  <c r="L11" i="53"/>
  <c r="J12" i="53"/>
  <c r="K12" i="53"/>
  <c r="L12" i="53"/>
  <c r="J13" i="53"/>
  <c r="K13" i="53"/>
  <c r="L13" i="53"/>
  <c r="J14" i="53"/>
  <c r="K14" i="53"/>
  <c r="L14" i="53"/>
  <c r="J15" i="53"/>
  <c r="K15" i="53"/>
  <c r="L15" i="53"/>
  <c r="J16" i="53"/>
  <c r="K16" i="53"/>
  <c r="L16" i="53"/>
  <c r="J17" i="53"/>
  <c r="K17" i="53"/>
  <c r="L17" i="53"/>
  <c r="J18" i="53"/>
  <c r="K18" i="53"/>
  <c r="L18" i="53"/>
  <c r="J19" i="53"/>
  <c r="K19" i="53"/>
  <c r="L19" i="53"/>
  <c r="J20" i="53"/>
  <c r="K20" i="53"/>
  <c r="L20" i="53"/>
  <c r="J21" i="53"/>
  <c r="K21" i="53"/>
  <c r="L21" i="53"/>
  <c r="J22" i="53"/>
  <c r="K22" i="53"/>
  <c r="L22" i="53"/>
  <c r="J23" i="53"/>
  <c r="K23" i="53"/>
  <c r="L23" i="53"/>
  <c r="J8" i="53"/>
  <c r="B5" i="53"/>
  <c r="F5" i="53"/>
  <c r="G5" i="53"/>
  <c r="H5" i="53"/>
  <c r="C5" i="53"/>
  <c r="D5" i="53"/>
  <c r="D22" i="50"/>
  <c r="E22" i="50"/>
  <c r="F22" i="50"/>
  <c r="G22" i="50"/>
  <c r="H22" i="50"/>
  <c r="I22" i="50"/>
  <c r="C22" i="50"/>
  <c r="D21" i="50"/>
  <c r="E21" i="50"/>
  <c r="F21" i="50"/>
  <c r="G21" i="50"/>
  <c r="H21" i="50"/>
  <c r="I21" i="50"/>
  <c r="C21" i="50"/>
  <c r="D20" i="50"/>
  <c r="E20" i="50"/>
  <c r="F20" i="50"/>
  <c r="G20" i="50"/>
  <c r="H20" i="50"/>
  <c r="I20" i="50"/>
  <c r="C20" i="50"/>
  <c r="D19" i="50"/>
  <c r="E19" i="50"/>
  <c r="F19" i="50"/>
  <c r="G19" i="50"/>
  <c r="H19" i="50"/>
  <c r="I19" i="50"/>
  <c r="C19" i="50"/>
  <c r="D18" i="50"/>
  <c r="E18" i="50"/>
  <c r="F18" i="50"/>
  <c r="G18" i="50"/>
  <c r="H18" i="50"/>
  <c r="I18" i="50"/>
  <c r="C18" i="50"/>
  <c r="D17" i="50"/>
  <c r="E17" i="50"/>
  <c r="F17" i="50"/>
  <c r="G17" i="50"/>
  <c r="H17" i="50"/>
  <c r="I17" i="50"/>
  <c r="C17" i="50"/>
  <c r="D16" i="50"/>
  <c r="E16" i="50"/>
  <c r="F16" i="50"/>
  <c r="G16" i="50"/>
  <c r="H16" i="50"/>
  <c r="I16" i="50"/>
  <c r="C16" i="50"/>
  <c r="D15" i="50"/>
  <c r="E15" i="50"/>
  <c r="F15" i="50"/>
  <c r="G15" i="50"/>
  <c r="H15" i="50"/>
  <c r="I15" i="50"/>
  <c r="C15" i="50"/>
  <c r="D14" i="50"/>
  <c r="E14" i="50"/>
  <c r="F14" i="50"/>
  <c r="G14" i="50"/>
  <c r="H14" i="50"/>
  <c r="I14" i="50"/>
  <c r="C14" i="50"/>
  <c r="D13" i="50"/>
  <c r="E13" i="50"/>
  <c r="F13" i="50"/>
  <c r="G13" i="50"/>
  <c r="H13" i="50"/>
  <c r="I13" i="50"/>
  <c r="C13" i="50"/>
  <c r="D12" i="50"/>
  <c r="E12" i="50"/>
  <c r="F12" i="50"/>
  <c r="G12" i="50"/>
  <c r="H12" i="50"/>
  <c r="I12" i="50"/>
  <c r="C12" i="50"/>
  <c r="D11" i="50"/>
  <c r="E11" i="50"/>
  <c r="F11" i="50"/>
  <c r="G11" i="50"/>
  <c r="H11" i="50"/>
  <c r="I11" i="50"/>
  <c r="C11" i="50"/>
  <c r="D10" i="50"/>
  <c r="E10" i="50"/>
  <c r="F10" i="50"/>
  <c r="G10" i="50"/>
  <c r="H10" i="50"/>
  <c r="I10" i="50"/>
  <c r="C10" i="50"/>
  <c r="D9" i="50"/>
  <c r="E9" i="50"/>
  <c r="F9" i="50"/>
  <c r="G9" i="50"/>
  <c r="H9" i="50"/>
  <c r="I9" i="50"/>
  <c r="C9" i="50"/>
  <c r="D7" i="50"/>
  <c r="G7" i="50"/>
  <c r="I7" i="50"/>
  <c r="C7" i="50"/>
  <c r="D6" i="50"/>
  <c r="G6" i="50"/>
  <c r="I6" i="50"/>
  <c r="C6" i="50"/>
  <c r="M7" i="50"/>
  <c r="M6" i="50"/>
  <c r="T4" i="50"/>
  <c r="I4" i="50" s="1"/>
  <c r="H4" i="50"/>
  <c r="R4" i="50"/>
  <c r="G4" i="50" s="1"/>
  <c r="O4" i="50"/>
  <c r="D4" i="50" s="1"/>
  <c r="N4" i="50"/>
  <c r="L5" i="53" l="1"/>
  <c r="K5" i="53"/>
  <c r="J5" i="53"/>
  <c r="C26" i="29"/>
  <c r="E26" i="29"/>
  <c r="D26" i="29"/>
  <c r="F26" i="29"/>
  <c r="C4" i="50"/>
  <c r="F4" i="50"/>
  <c r="E4" i="50"/>
  <c r="M4" i="50"/>
  <c r="L7" i="47"/>
  <c r="K7" i="47"/>
  <c r="J7" i="47"/>
  <c r="L6" i="47"/>
  <c r="K6" i="47"/>
  <c r="J6" i="47"/>
  <c r="F6" i="36" l="1"/>
  <c r="F7" i="36"/>
  <c r="F8" i="36"/>
  <c r="F9" i="36"/>
  <c r="F10" i="36"/>
  <c r="F11" i="36"/>
  <c r="F12" i="36"/>
  <c r="F13" i="36"/>
  <c r="F14" i="36"/>
  <c r="F16" i="36"/>
  <c r="F17" i="36"/>
  <c r="F18" i="36"/>
  <c r="F19" i="36"/>
  <c r="F20" i="36"/>
  <c r="F21" i="36"/>
  <c r="F22" i="36"/>
  <c r="F24" i="36"/>
  <c r="F25" i="36"/>
  <c r="F26" i="36"/>
  <c r="F27" i="36"/>
  <c r="F28" i="36"/>
  <c r="F29" i="36"/>
  <c r="F30" i="36"/>
  <c r="F31" i="36"/>
  <c r="F33" i="36"/>
  <c r="F34" i="36"/>
  <c r="F36" i="36"/>
  <c r="F38" i="36"/>
  <c r="F40" i="36"/>
  <c r="F41" i="36"/>
  <c r="F42" i="36"/>
  <c r="F43" i="36"/>
  <c r="F45" i="36"/>
  <c r="F46" i="36"/>
  <c r="F47" i="36"/>
  <c r="F49" i="36"/>
  <c r="F50" i="36"/>
  <c r="F51" i="36"/>
  <c r="F52" i="36"/>
  <c r="F54" i="36"/>
  <c r="F55" i="36"/>
  <c r="F56" i="36"/>
  <c r="F57" i="36"/>
  <c r="F58" i="36"/>
  <c r="F60" i="36"/>
  <c r="F61" i="36"/>
  <c r="F62" i="36"/>
  <c r="F64" i="36"/>
  <c r="F65" i="36"/>
  <c r="F66" i="36"/>
  <c r="F68" i="36"/>
  <c r="F69" i="36"/>
  <c r="F70" i="36"/>
  <c r="F71" i="36"/>
  <c r="F72" i="36"/>
  <c r="F74" i="36"/>
  <c r="F75" i="36"/>
  <c r="D75" i="36"/>
  <c r="E75" i="36" s="1"/>
  <c r="D74" i="36"/>
  <c r="E74" i="36" s="1"/>
  <c r="D72" i="36"/>
  <c r="E72" i="36" s="1"/>
  <c r="D71" i="36"/>
  <c r="E71" i="36" s="1"/>
  <c r="D70" i="36"/>
  <c r="E70" i="36" s="1"/>
  <c r="D69" i="36"/>
  <c r="E69" i="36" s="1"/>
  <c r="D68" i="36"/>
  <c r="E68" i="36" s="1"/>
  <c r="D66" i="36"/>
  <c r="E66" i="36" s="1"/>
  <c r="D65" i="36"/>
  <c r="E65" i="36" s="1"/>
  <c r="D64" i="36"/>
  <c r="E64" i="36" s="1"/>
  <c r="D62" i="36"/>
  <c r="E62" i="36" s="1"/>
  <c r="D61" i="36"/>
  <c r="E61" i="36" s="1"/>
  <c r="D60" i="36"/>
  <c r="E60" i="36" s="1"/>
  <c r="D58" i="36"/>
  <c r="E58" i="36" s="1"/>
  <c r="D57" i="36"/>
  <c r="E57" i="36" s="1"/>
  <c r="D56" i="36"/>
  <c r="E56" i="36" s="1"/>
  <c r="D55" i="36"/>
  <c r="E55" i="36" s="1"/>
  <c r="D54" i="36"/>
  <c r="E54" i="36" s="1"/>
  <c r="D52" i="36"/>
  <c r="E52" i="36" s="1"/>
  <c r="D51" i="36"/>
  <c r="E51" i="36" s="1"/>
  <c r="D50" i="36"/>
  <c r="E50" i="36" s="1"/>
  <c r="D49" i="36"/>
  <c r="E49" i="36" s="1"/>
  <c r="D47" i="36"/>
  <c r="E47" i="36" s="1"/>
  <c r="D46" i="36"/>
  <c r="E46" i="36" s="1"/>
  <c r="D45" i="36"/>
  <c r="E45" i="36" s="1"/>
  <c r="D43" i="36"/>
  <c r="E43" i="36" s="1"/>
  <c r="D42" i="36"/>
  <c r="E42" i="36" s="1"/>
  <c r="D41" i="36"/>
  <c r="E41" i="36" s="1"/>
  <c r="D40" i="36"/>
  <c r="E40" i="36" s="1"/>
  <c r="D38" i="36"/>
  <c r="E38" i="36" s="1"/>
  <c r="D36" i="36"/>
  <c r="E36" i="36" s="1"/>
  <c r="D34" i="36"/>
  <c r="E34" i="36" s="1"/>
  <c r="D33" i="36"/>
  <c r="E33" i="36" s="1"/>
  <c r="D31" i="36"/>
  <c r="E31" i="36" s="1"/>
  <c r="D30" i="36"/>
  <c r="E30" i="36" s="1"/>
  <c r="D29" i="36"/>
  <c r="E29" i="36" s="1"/>
  <c r="D28" i="36"/>
  <c r="E28" i="36" s="1"/>
  <c r="D27" i="36"/>
  <c r="E27" i="36" s="1"/>
  <c r="D26" i="36"/>
  <c r="E26" i="36" s="1"/>
  <c r="D25" i="36"/>
  <c r="E25" i="36" s="1"/>
  <c r="D24" i="36"/>
  <c r="E24" i="36" s="1"/>
  <c r="D22" i="36"/>
  <c r="E22" i="36" s="1"/>
  <c r="D21" i="36"/>
  <c r="E21" i="36" s="1"/>
  <c r="D20" i="36"/>
  <c r="E20" i="36" s="1"/>
  <c r="D19" i="36"/>
  <c r="E19" i="36" s="1"/>
  <c r="D18" i="36"/>
  <c r="E18" i="36" s="1"/>
  <c r="D17" i="36"/>
  <c r="E17" i="36" s="1"/>
  <c r="D16" i="36"/>
  <c r="E16" i="36" s="1"/>
  <c r="D14" i="36"/>
  <c r="E14" i="36" s="1"/>
  <c r="D13" i="36"/>
  <c r="E13" i="36" s="1"/>
  <c r="D12" i="36"/>
  <c r="E12" i="36" s="1"/>
  <c r="D11" i="36"/>
  <c r="E11" i="36" s="1"/>
  <c r="D10" i="36"/>
  <c r="E10" i="36" s="1"/>
  <c r="D9" i="36"/>
  <c r="E9" i="36" s="1"/>
  <c r="D8" i="36"/>
  <c r="E8" i="36" s="1"/>
  <c r="D7" i="36"/>
  <c r="E7" i="36" s="1"/>
  <c r="D6" i="36"/>
  <c r="E6" i="36" s="1"/>
  <c r="B3" i="36"/>
  <c r="D3" i="36" s="1"/>
  <c r="E3" i="36" s="1"/>
  <c r="I19" i="35"/>
  <c r="I18" i="35"/>
  <c r="I17" i="35"/>
  <c r="I16" i="35"/>
  <c r="I15" i="35"/>
  <c r="I14" i="35"/>
  <c r="I13" i="35"/>
  <c r="I12" i="35"/>
  <c r="I11" i="35"/>
  <c r="I10" i="35"/>
  <c r="I9" i="35"/>
  <c r="I8" i="35"/>
  <c r="I7" i="35"/>
  <c r="I6" i="35"/>
  <c r="I4" i="35"/>
  <c r="F3" i="36" l="1"/>
  <c r="F8" i="29" l="1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L4" i="29"/>
  <c r="M4" i="29"/>
  <c r="N4" i="29"/>
  <c r="K4" i="29"/>
  <c r="O6" i="29"/>
  <c r="B6" i="29" s="1"/>
  <c r="D6" i="29" s="1"/>
  <c r="O5" i="29"/>
  <c r="B5" i="29" s="1"/>
  <c r="F5" i="29" s="1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8" i="29"/>
  <c r="E5" i="29" l="1"/>
  <c r="D5" i="29"/>
  <c r="C5" i="29"/>
  <c r="E6" i="29"/>
  <c r="F6" i="29"/>
  <c r="C6" i="29"/>
  <c r="O4" i="29"/>
  <c r="B4" i="29" s="1"/>
  <c r="E4" i="29" s="1"/>
  <c r="C17" i="27"/>
  <c r="D17" i="27"/>
  <c r="H24" i="27" s="1"/>
  <c r="B17" i="27"/>
  <c r="F20" i="27" s="1"/>
  <c r="G20" i="27"/>
  <c r="H20" i="27"/>
  <c r="F21" i="27"/>
  <c r="G21" i="27"/>
  <c r="H21" i="27"/>
  <c r="F22" i="27"/>
  <c r="G22" i="27"/>
  <c r="H22" i="27"/>
  <c r="F23" i="27"/>
  <c r="G23" i="27"/>
  <c r="H23" i="27"/>
  <c r="F24" i="27"/>
  <c r="G24" i="27"/>
  <c r="F25" i="27"/>
  <c r="G25" i="27"/>
  <c r="H25" i="27"/>
  <c r="F26" i="27"/>
  <c r="G26" i="27"/>
  <c r="H26" i="27"/>
  <c r="F27" i="27"/>
  <c r="G27" i="27"/>
  <c r="H27" i="27"/>
  <c r="F28" i="27"/>
  <c r="G28" i="27"/>
  <c r="H28" i="27"/>
  <c r="F29" i="27"/>
  <c r="G29" i="27"/>
  <c r="H29" i="27"/>
  <c r="H19" i="27"/>
  <c r="G19" i="27"/>
  <c r="F19" i="27"/>
  <c r="H9" i="27"/>
  <c r="G9" i="27"/>
  <c r="F9" i="27"/>
  <c r="H8" i="27"/>
  <c r="G8" i="27"/>
  <c r="F8" i="27"/>
  <c r="H7" i="27"/>
  <c r="G7" i="27"/>
  <c r="F7" i="27"/>
  <c r="H6" i="27"/>
  <c r="G6" i="27"/>
  <c r="F6" i="27"/>
  <c r="H5" i="27"/>
  <c r="G5" i="27"/>
  <c r="F5" i="27"/>
  <c r="C4" i="29" l="1"/>
  <c r="D4" i="29"/>
  <c r="F4" i="29"/>
  <c r="K5" i="4"/>
  <c r="K6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3" i="4"/>
  <c r="G7" i="4"/>
  <c r="H6" i="4" l="1"/>
  <c r="G6" i="4"/>
  <c r="H7" i="4"/>
  <c r="D6" i="21" l="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5" i="21"/>
  <c r="Q19" i="20"/>
  <c r="Q18" i="20"/>
  <c r="Q17" i="20"/>
  <c r="Q16" i="20"/>
  <c r="Q15" i="20"/>
  <c r="Q14" i="20"/>
  <c r="Q13" i="20"/>
  <c r="Q12" i="20"/>
  <c r="Q11" i="20"/>
  <c r="Q10" i="20"/>
  <c r="Q9" i="20"/>
  <c r="Q8" i="20"/>
  <c r="Q7" i="20"/>
  <c r="Q6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R15" i="20" s="1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6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H5" i="17"/>
  <c r="H6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3" i="17"/>
  <c r="G5" i="17"/>
  <c r="G6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3" i="17"/>
  <c r="F3" i="17"/>
  <c r="F6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5" i="17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K3" i="16"/>
  <c r="O3" i="16" s="1"/>
  <c r="J8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7" i="12"/>
  <c r="R6" i="20" l="1"/>
  <c r="Q3" i="16"/>
  <c r="R7" i="20"/>
  <c r="R14" i="20"/>
  <c r="R13" i="20"/>
  <c r="R12" i="20"/>
  <c r="R11" i="20"/>
  <c r="R18" i="20"/>
  <c r="R10" i="20"/>
  <c r="R9" i="20"/>
  <c r="R19" i="20"/>
  <c r="R17" i="20"/>
  <c r="R16" i="20"/>
  <c r="R8" i="20"/>
  <c r="P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Eben Kahitu</author>
  </authors>
  <commentList>
    <comment ref="N1" authorId="0" shapeId="0" xr:uid="{257A2EDE-0AB1-4B24-AF35-5680F4361314}">
      <text>
        <r>
          <rPr>
            <b/>
            <sz val="9"/>
            <color indexed="81"/>
            <rFont val="Tahoma"/>
            <family val="2"/>
          </rPr>
          <t>Eben Kahitu:</t>
        </r>
        <r>
          <rPr>
            <sz val="9"/>
            <color indexed="81"/>
            <rFont val="Tahoma"/>
            <family val="2"/>
          </rPr>
          <t xml:space="preserve">
See reports from other countries on report those considered to not functioning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tc={81A56ED9-A60B-460E-96E1-38E46B468E7B}</author>
  </authors>
  <commentList>
    <comment ref="N3" authorId="0" shapeId="0" xr:uid="{81A56ED9-A60B-460E-96E1-38E46B468E7B}">
      <text>
        <t>[Threaded comment]
Your version of Excel allows you to read this threaded comment; however, any edits to it will get removed if the file is opened in a newer version of Excel. Learn more: https://go.microsoft.com/fwlink/?linkid=870924
Comment:
    ASFR = Total births divided by Number of women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3E9C43-DF60-43E8-AA54-1BDD12E3BDD9}" keepAlive="1" name="Query - Table 2 1" description="Connection to the 'Table 2 1' query in the workbook." type="5" refreshedVersion="0" background="1">
    <dbPr connection="Provider=Microsoft.Mashup.OleDb.1;Data Source=$Workbook$;Location=&quot;Table 2 1&quot;;Extended Properties=&quot;&quot;" command="SELECT * FROM [Table 2 1]"/>
  </connection>
</connections>
</file>

<file path=xl/sharedStrings.xml><?xml version="1.0" encoding="utf-8"?>
<sst xmlns="http://schemas.openxmlformats.org/spreadsheetml/2006/main" count="3240" uniqueCount="1214">
  <si>
    <t>Area</t>
  </si>
  <si>
    <t>Namibia</t>
  </si>
  <si>
    <t>1 409 920</t>
  </si>
  <si>
    <t>Urban</t>
  </si>
  <si>
    <t>382 680</t>
  </si>
  <si>
    <t>603 612</t>
  </si>
  <si>
    <t>903 434</t>
  </si>
  <si>
    <t>Rural</t>
  </si>
  <si>
    <t>1 027 240</t>
  </si>
  <si>
    <t>1 226 718</t>
  </si>
  <si>
    <t>1 209 643</t>
  </si>
  <si>
    <t>//Kharas</t>
  </si>
  <si>
    <t>61 162</t>
  </si>
  <si>
    <t>69 329</t>
  </si>
  <si>
    <t>77 421</t>
  </si>
  <si>
    <t>Erongo</t>
  </si>
  <si>
    <t>55 470</t>
  </si>
  <si>
    <t>107 663</t>
  </si>
  <si>
    <t>Hardap</t>
  </si>
  <si>
    <t>66 495</t>
  </si>
  <si>
    <t>68 249</t>
  </si>
  <si>
    <t>79 507</t>
  </si>
  <si>
    <t>Kavango East</t>
  </si>
  <si>
    <t>116 830</t>
  </si>
  <si>
    <t>136 823</t>
  </si>
  <si>
    <t>Kavango West</t>
  </si>
  <si>
    <t>Khomas</t>
  </si>
  <si>
    <t>167 071</t>
  </si>
  <si>
    <t>250 262</t>
  </si>
  <si>
    <t>Kunene</t>
  </si>
  <si>
    <t>64 017</t>
  </si>
  <si>
    <t>68 735</t>
  </si>
  <si>
    <t>Ohangwena</t>
  </si>
  <si>
    <t>179 634</t>
  </si>
  <si>
    <t>228 384</t>
  </si>
  <si>
    <t>Omaheke</t>
  </si>
  <si>
    <t>52 735</t>
  </si>
  <si>
    <t>68 039</t>
  </si>
  <si>
    <t>Omusati</t>
  </si>
  <si>
    <t>189 919</t>
  </si>
  <si>
    <t>228 842</t>
  </si>
  <si>
    <t>Oshana</t>
  </si>
  <si>
    <t>134 884</t>
  </si>
  <si>
    <t>161 916</t>
  </si>
  <si>
    <t>Oshikoto</t>
  </si>
  <si>
    <t>128 745</t>
  </si>
  <si>
    <t>161 007</t>
  </si>
  <si>
    <t>Otjozondjupa</t>
  </si>
  <si>
    <t>102 536</t>
  </si>
  <si>
    <t>135 384</t>
  </si>
  <si>
    <t>Zambezi</t>
  </si>
  <si>
    <t>90 442</t>
  </si>
  <si>
    <t>79 826</t>
  </si>
  <si>
    <t>Population</t>
  </si>
  <si>
    <t>Number</t>
  </si>
  <si>
    <t>% share</t>
  </si>
  <si>
    <t>Marital Status</t>
  </si>
  <si>
    <t>Percent</t>
  </si>
  <si>
    <t>Total</t>
  </si>
  <si>
    <t>Male</t>
  </si>
  <si>
    <t>Female</t>
  </si>
  <si>
    <t>1 903 028</t>
  </si>
  <si>
    <t xml:space="preserve"> 917 591</t>
  </si>
  <si>
    <t xml:space="preserve"> 985 437</t>
  </si>
  <si>
    <t>Never married</t>
  </si>
  <si>
    <t>1 326 943</t>
  </si>
  <si>
    <t xml:space="preserve"> 663 809</t>
  </si>
  <si>
    <t xml:space="preserve"> 663 134</t>
  </si>
  <si>
    <t>Married with certificate</t>
  </si>
  <si>
    <t xml:space="preserve"> 300 888</t>
  </si>
  <si>
    <t xml:space="preserve"> 144 453</t>
  </si>
  <si>
    <t xml:space="preserve"> 156 435</t>
  </si>
  <si>
    <t xml:space="preserve"> 105 200</t>
  </si>
  <si>
    <t xml:space="preserve"> 51 184</t>
  </si>
  <si>
    <t xml:space="preserve"> 54 016</t>
  </si>
  <si>
    <t>Consensual union</t>
  </si>
  <si>
    <t xml:space="preserve"> 78 533</t>
  </si>
  <si>
    <t xml:space="preserve"> 36 884</t>
  </si>
  <si>
    <t xml:space="preserve"> 41 649</t>
  </si>
  <si>
    <t>Widowed</t>
  </si>
  <si>
    <t xml:space="preserve"> 54 135</t>
  </si>
  <si>
    <t xml:space="preserve"> 6 962</t>
  </si>
  <si>
    <t xml:space="preserve"> 47 173</t>
  </si>
  <si>
    <t>Divorced</t>
  </si>
  <si>
    <t xml:space="preserve"> 18 178</t>
  </si>
  <si>
    <t xml:space="preserve"> 6 636</t>
  </si>
  <si>
    <t xml:space="preserve"> 11 542</t>
  </si>
  <si>
    <t>Separated</t>
  </si>
  <si>
    <t xml:space="preserve"> 10 993</t>
  </si>
  <si>
    <t xml:space="preserve"> 3 515</t>
  </si>
  <si>
    <t xml:space="preserve"> 7 478</t>
  </si>
  <si>
    <t>Don't Know</t>
  </si>
  <si>
    <t xml:space="preserve"> 8 158</t>
  </si>
  <si>
    <t xml:space="preserve"> 4 148</t>
  </si>
  <si>
    <t xml:space="preserve"> 4 010</t>
  </si>
  <si>
    <t>Married traditionally</t>
  </si>
  <si>
    <t xml:space="preserve">Total </t>
  </si>
  <si>
    <t xml:space="preserve">Male </t>
  </si>
  <si>
    <t xml:space="preserve">Female  </t>
  </si>
  <si>
    <t>Type of Social grant/Pension</t>
  </si>
  <si>
    <t>%</t>
  </si>
  <si>
    <t>Old age Pension</t>
  </si>
  <si>
    <t>Disability Grants</t>
  </si>
  <si>
    <t>State Maintenance grant</t>
  </si>
  <si>
    <t>Foster parent grant</t>
  </si>
  <si>
    <t>Workmen's compensation</t>
  </si>
  <si>
    <t>Motor Vehicle Accident (MVA) Funds</t>
  </si>
  <si>
    <t>Pension from previous job</t>
  </si>
  <si>
    <t>GIPF</t>
  </si>
  <si>
    <t>War Veterans/ex-combatants Grants</t>
  </si>
  <si>
    <t>Others</t>
  </si>
  <si>
    <t>Literacy status</t>
  </si>
  <si>
    <t>Literacy rate</t>
  </si>
  <si>
    <t>Literate</t>
  </si>
  <si>
    <t>Illiterate</t>
  </si>
  <si>
    <t>1 876 122</t>
  </si>
  <si>
    <t xml:space="preserve"> 899 589</t>
  </si>
  <si>
    <t xml:space="preserve"> 976 533</t>
  </si>
  <si>
    <t>1 637 300</t>
  </si>
  <si>
    <t xml:space="preserve"> 786 745</t>
  </si>
  <si>
    <t xml:space="preserve"> 850 555</t>
  </si>
  <si>
    <t xml:space="preserve"> 230 977</t>
  </si>
  <si>
    <t xml:space="preserve"> 108 272</t>
  </si>
  <si>
    <t xml:space="preserve"> 122 705</t>
  </si>
  <si>
    <t xml:space="preserve"> 75 940</t>
  </si>
  <si>
    <t xml:space="preserve"> 38 517</t>
  </si>
  <si>
    <t xml:space="preserve"> 37 423</t>
  </si>
  <si>
    <t xml:space="preserve"> 72 561</t>
  </si>
  <si>
    <t xml:space="preserve"> 36 802</t>
  </si>
  <si>
    <t xml:space="preserve"> 35 759</t>
  </si>
  <si>
    <t xml:space="preserve"> 3 221</t>
  </si>
  <si>
    <t xml:space="preserve"> 1 627</t>
  </si>
  <si>
    <t xml:space="preserve"> 1 594</t>
  </si>
  <si>
    <t xml:space="preserve"> 165 450</t>
  </si>
  <si>
    <t xml:space="preserve"> 84 697</t>
  </si>
  <si>
    <t xml:space="preserve"> 80 753</t>
  </si>
  <si>
    <t xml:space="preserve"> 157 823</t>
  </si>
  <si>
    <t xml:space="preserve"> 80 425</t>
  </si>
  <si>
    <t xml:space="preserve"> 77 398</t>
  </si>
  <si>
    <t xml:space="preserve"> 7 063</t>
  </si>
  <si>
    <t xml:space="preserve"> 3 916</t>
  </si>
  <si>
    <t xml:space="preserve"> 3 147</t>
  </si>
  <si>
    <t xml:space="preserve"> 69 422</t>
  </si>
  <si>
    <t xml:space="preserve"> 35 240</t>
  </si>
  <si>
    <t xml:space="preserve"> 34 182</t>
  </si>
  <si>
    <t xml:space="preserve"> 62 803</t>
  </si>
  <si>
    <t xml:space="preserve"> 31 614</t>
  </si>
  <si>
    <t xml:space="preserve"> 31 189</t>
  </si>
  <si>
    <t xml:space="preserve"> 6 366</t>
  </si>
  <si>
    <t xml:space="preserve"> 3 466</t>
  </si>
  <si>
    <t xml:space="preserve"> 2 900</t>
  </si>
  <si>
    <t xml:space="preserve"> 122 475</t>
  </si>
  <si>
    <t xml:space="preserve"> 54 045</t>
  </si>
  <si>
    <t xml:space="preserve"> 68 430</t>
  </si>
  <si>
    <t xml:space="preserve"> 100 480</t>
  </si>
  <si>
    <t xml:space="preserve"> 46 260</t>
  </si>
  <si>
    <t xml:space="preserve"> 54 220</t>
  </si>
  <si>
    <t xml:space="preserve"> 21 497</t>
  </si>
  <si>
    <t xml:space="preserve"> 7 537</t>
  </si>
  <si>
    <t xml:space="preserve"> 13 960</t>
  </si>
  <si>
    <t xml:space="preserve"> 66 633</t>
  </si>
  <si>
    <t xml:space="preserve"> 30 735</t>
  </si>
  <si>
    <t xml:space="preserve"> 35 898</t>
  </si>
  <si>
    <t xml:space="preserve"> 51 888</t>
  </si>
  <si>
    <t xml:space="preserve"> 24 734</t>
  </si>
  <si>
    <t xml:space="preserve"> 27 154</t>
  </si>
  <si>
    <t xml:space="preserve"> 14 547</t>
  </si>
  <si>
    <t xml:space="preserve"> 5 902</t>
  </si>
  <si>
    <t xml:space="preserve"> 8 645</t>
  </si>
  <si>
    <t xml:space="preserve"> 352 147</t>
  </si>
  <si>
    <t xml:space="preserve"> 170 855</t>
  </si>
  <si>
    <t xml:space="preserve"> 181 292</t>
  </si>
  <si>
    <t xml:space="preserve"> 337 426</t>
  </si>
  <si>
    <t xml:space="preserve"> 162 857</t>
  </si>
  <si>
    <t xml:space="preserve"> 174 569</t>
  </si>
  <si>
    <t xml:space="preserve"> 13 701</t>
  </si>
  <si>
    <t xml:space="preserve"> 7 377</t>
  </si>
  <si>
    <t xml:space="preserve"> 6 324</t>
  </si>
  <si>
    <t xml:space="preserve"> 69 245</t>
  </si>
  <si>
    <t xml:space="preserve"> 34 763</t>
  </si>
  <si>
    <t xml:space="preserve"> 34 482</t>
  </si>
  <si>
    <t xml:space="preserve"> 44 223</t>
  </si>
  <si>
    <t xml:space="preserve"> 22 762</t>
  </si>
  <si>
    <t xml:space="preserve"> 21 461</t>
  </si>
  <si>
    <t xml:space="preserve"> 24 606</t>
  </si>
  <si>
    <t xml:space="preserve"> 11 733</t>
  </si>
  <si>
    <t xml:space="preserve"> 12 873</t>
  </si>
  <si>
    <t xml:space="preserve"> 183 391</t>
  </si>
  <si>
    <t xml:space="preserve"> 82 833</t>
  </si>
  <si>
    <t xml:space="preserve"> 100 558</t>
  </si>
  <si>
    <t xml:space="preserve"> 155 229</t>
  </si>
  <si>
    <t xml:space="preserve"> 70 247</t>
  </si>
  <si>
    <t xml:space="preserve"> 84 982</t>
  </si>
  <si>
    <t xml:space="preserve"> 27 125</t>
  </si>
  <si>
    <t xml:space="preserve"> 11 979</t>
  </si>
  <si>
    <t xml:space="preserve"> 15 146</t>
  </si>
  <si>
    <t xml:space="preserve"> 64 355</t>
  </si>
  <si>
    <t xml:space="preserve"> 34 735</t>
  </si>
  <si>
    <t xml:space="preserve"> 29 620</t>
  </si>
  <si>
    <t xml:space="preserve"> 48 914</t>
  </si>
  <si>
    <t xml:space="preserve"> 26 057</t>
  </si>
  <si>
    <t xml:space="preserve"> 22 857</t>
  </si>
  <si>
    <t xml:space="preserve"> 15 203</t>
  </si>
  <si>
    <t xml:space="preserve"> 8 503</t>
  </si>
  <si>
    <t xml:space="preserve"> 6 700</t>
  </si>
  <si>
    <t xml:space="preserve"> 182 247</t>
  </si>
  <si>
    <t xml:space="preserve"> 80 332</t>
  </si>
  <si>
    <t xml:space="preserve"> 101 915</t>
  </si>
  <si>
    <t xml:space="preserve"> 153 346</t>
  </si>
  <si>
    <t xml:space="preserve"> 68 112</t>
  </si>
  <si>
    <t xml:space="preserve"> 85 234</t>
  </si>
  <si>
    <t xml:space="preserve"> 27 942</t>
  </si>
  <si>
    <t xml:space="preserve"> 11 746</t>
  </si>
  <si>
    <t xml:space="preserve"> 16 196</t>
  </si>
  <si>
    <t xml:space="preserve"> 147 794</t>
  </si>
  <si>
    <t xml:space="preserve"> 65 153</t>
  </si>
  <si>
    <t xml:space="preserve"> 82 641</t>
  </si>
  <si>
    <t xml:space="preserve"> 135 975</t>
  </si>
  <si>
    <t xml:space="preserve"> 59 970</t>
  </si>
  <si>
    <t xml:space="preserve"> 76 005</t>
  </si>
  <si>
    <t xml:space="preserve"> 11 193</t>
  </si>
  <si>
    <t xml:space="preserve"> 4 838</t>
  </si>
  <si>
    <t xml:space="preserve"> 6 355</t>
  </si>
  <si>
    <t xml:space="preserve"> 152 807</t>
  </si>
  <si>
    <t xml:space="preserve"> 74 689</t>
  </si>
  <si>
    <t xml:space="preserve"> 78 118</t>
  </si>
  <si>
    <t xml:space="preserve"> 130 198</t>
  </si>
  <si>
    <t xml:space="preserve"> 62 948</t>
  </si>
  <si>
    <t xml:space="preserve"> 67 250</t>
  </si>
  <si>
    <t xml:space="preserve"> 21 678</t>
  </si>
  <si>
    <t xml:space="preserve"> 11 187</t>
  </si>
  <si>
    <t xml:space="preserve"> 10 491</t>
  </si>
  <si>
    <t xml:space="preserve"> 139 623</t>
  </si>
  <si>
    <t xml:space="preserve"> 72 317</t>
  </si>
  <si>
    <t xml:space="preserve"> 67 306</t>
  </si>
  <si>
    <t xml:space="preserve"> 115 934</t>
  </si>
  <si>
    <t xml:space="preserve"> 59 300</t>
  </si>
  <si>
    <t xml:space="preserve"> 56 634</t>
  </si>
  <si>
    <t xml:space="preserve"> 22 881</t>
  </si>
  <si>
    <t xml:space="preserve"> 12 529</t>
  </si>
  <si>
    <t xml:space="preserve"> 10 352</t>
  </si>
  <si>
    <t xml:space="preserve"> 84 593</t>
  </si>
  <si>
    <t xml:space="preserve"> 40 678</t>
  </si>
  <si>
    <t xml:space="preserve"> 43 915</t>
  </si>
  <si>
    <t xml:space="preserve"> 70 500</t>
  </si>
  <si>
    <t xml:space="preserve"> 34 657</t>
  </si>
  <si>
    <t xml:space="preserve"> 35 843</t>
  </si>
  <si>
    <t xml:space="preserve"> 13 954</t>
  </si>
  <si>
    <t xml:space="preserve"> 5 932</t>
  </si>
  <si>
    <t xml:space="preserve"> 8 022</t>
  </si>
  <si>
    <t>Households</t>
  </si>
  <si>
    <t xml:space="preserve">  756 339</t>
  </si>
  <si>
    <t xml:space="preserve">  33 273</t>
  </si>
  <si>
    <t xml:space="preserve">  74 795</t>
  </si>
  <si>
    <t xml:space="preserve">  28 197</t>
  </si>
  <si>
    <t xml:space="preserve">  39 907</t>
  </si>
  <si>
    <t xml:space="preserve">  21 614</t>
  </si>
  <si>
    <t xml:space="preserve">  144 630</t>
  </si>
  <si>
    <t xml:space="preserve">  28 890</t>
  </si>
  <si>
    <t xml:space="preserve">  67 820</t>
  </si>
  <si>
    <t xml:space="preserve">  28 188</t>
  </si>
  <si>
    <t xml:space="preserve">  72 437</t>
  </si>
  <si>
    <t xml:space="preserve">  60 412</t>
  </si>
  <si>
    <t xml:space="preserve">  60 643</t>
  </si>
  <si>
    <t xml:space="preserve">  58 237</t>
  </si>
  <si>
    <t xml:space="preserve">  37 296</t>
  </si>
  <si>
    <t xml:space="preserve">  386 094</t>
  </si>
  <si>
    <t xml:space="preserve">  370 245</t>
  </si>
  <si>
    <t xml:space="preserve">  18 482</t>
  </si>
  <si>
    <t xml:space="preserve">  14 791</t>
  </si>
  <si>
    <t xml:space="preserve">  42 858</t>
  </si>
  <si>
    <t xml:space="preserve">  31 937</t>
  </si>
  <si>
    <t xml:space="preserve">  15 900</t>
  </si>
  <si>
    <t xml:space="preserve">  12 297</t>
  </si>
  <si>
    <t xml:space="preserve">  18 776</t>
  </si>
  <si>
    <t xml:space="preserve">  21 131</t>
  </si>
  <si>
    <t xml:space="preserve">  11 835</t>
  </si>
  <si>
    <t xml:space="preserve">  9 779</t>
  </si>
  <si>
    <t xml:space="preserve">  79 326</t>
  </si>
  <si>
    <t xml:space="preserve">  65 304</t>
  </si>
  <si>
    <t xml:space="preserve">  14 992</t>
  </si>
  <si>
    <t xml:space="preserve">  13 898</t>
  </si>
  <si>
    <t xml:space="preserve">  28 513</t>
  </si>
  <si>
    <t xml:space="preserve">  39 307</t>
  </si>
  <si>
    <t xml:space="preserve">  17 165</t>
  </si>
  <si>
    <t xml:space="preserve">  11 023</t>
  </si>
  <si>
    <t xml:space="preserve">  30 212</t>
  </si>
  <si>
    <t xml:space="preserve">  42 225</t>
  </si>
  <si>
    <t xml:space="preserve">  26 480</t>
  </si>
  <si>
    <t xml:space="preserve">  33 932</t>
  </si>
  <si>
    <t xml:space="preserve">  29 451</t>
  </si>
  <si>
    <t xml:space="preserve">  31 192</t>
  </si>
  <si>
    <t xml:space="preserve">  33 431</t>
  </si>
  <si>
    <t xml:space="preserve">  24 806</t>
  </si>
  <si>
    <t xml:space="preserve">  18 673</t>
  </si>
  <si>
    <t xml:space="preserve">  18 623</t>
  </si>
  <si>
    <t>Main source of livelihood/survival</t>
  </si>
  <si>
    <t xml:space="preserve">   756 339</t>
  </si>
  <si>
    <t>Salaries and /or wages</t>
  </si>
  <si>
    <t>Subsistence farming</t>
  </si>
  <si>
    <t>Commercial farming</t>
  </si>
  <si>
    <t>Business activities non-farming</t>
  </si>
  <si>
    <t>Cash remittances domestic (not including alimony/child support)</t>
  </si>
  <si>
    <t>Cash remittances international (not including alimony/child support)</t>
  </si>
  <si>
    <t>Rental income</t>
  </si>
  <si>
    <t>Interest from savings/investments</t>
  </si>
  <si>
    <t xml:space="preserve">Old age pension </t>
  </si>
  <si>
    <t>Disability grants</t>
  </si>
  <si>
    <t>State maintenance grants, foster parent grant, and Vulnerable grant</t>
  </si>
  <si>
    <t>Motor Vehicle Accident (MVA) Funds, War veterans/ex-combatants grants, workmen’s compensation unemployment insurance social security, Pensions from previous employment and/or annuity funds, and Alimony</t>
  </si>
  <si>
    <t>Drought relief assistance</t>
  </si>
  <si>
    <t>Harambee/Food bank</t>
  </si>
  <si>
    <t>In kind receipts</t>
  </si>
  <si>
    <t>Child support (Parents)</t>
  </si>
  <si>
    <t>Other sources of Livelihood</t>
  </si>
  <si>
    <t xml:space="preserve">Source of livelihood not specified </t>
  </si>
  <si>
    <t>Farming (Subsistence and Commercial)</t>
  </si>
  <si>
    <t>Grants</t>
  </si>
  <si>
    <t>Kharas</t>
  </si>
  <si>
    <t>Infants deaths</t>
  </si>
  <si>
    <t>Child death (1-4)</t>
  </si>
  <si>
    <t>Births</t>
  </si>
  <si>
    <t>IMR</t>
  </si>
  <si>
    <t>CMR</t>
  </si>
  <si>
    <t>U5MR</t>
  </si>
  <si>
    <t>Outside Namibia</t>
  </si>
  <si>
    <t>Otjozondj</t>
  </si>
  <si>
    <t>Out-migrant</t>
  </si>
  <si>
    <t>In-migrants</t>
  </si>
  <si>
    <t>Place of Birth</t>
  </si>
  <si>
    <t xml:space="preserve">Place of Usual Residence </t>
  </si>
  <si>
    <t>Place of Previous residence</t>
  </si>
  <si>
    <t>Place of Usual residence</t>
  </si>
  <si>
    <t>Out  migrant</t>
  </si>
  <si>
    <t>In Migrants</t>
  </si>
  <si>
    <t>Net migrants</t>
  </si>
  <si>
    <t>1,474,224  1,548,177</t>
  </si>
  <si>
    <t>Ethnicity</t>
  </si>
  <si>
    <t>Aakolonkadhi</t>
  </si>
  <si>
    <t>Aakwaluudhi</t>
  </si>
  <si>
    <t>Aakwambi</t>
  </si>
  <si>
    <t>Aakwanyama</t>
  </si>
  <si>
    <t>Aambalantu</t>
  </si>
  <si>
    <t>Aambadja</t>
  </si>
  <si>
    <t>Aandonga</t>
  </si>
  <si>
    <t>Aangandjera</t>
  </si>
  <si>
    <t>Asian</t>
  </si>
  <si>
    <t>Baster</t>
  </si>
  <si>
    <t>Bayeyi</t>
  </si>
  <si>
    <t>Coloured</t>
  </si>
  <si>
    <t>!Gobanin</t>
  </si>
  <si>
    <t>Hago-daman</t>
  </si>
  <si>
    <t>Tsoa-xau-daman</t>
  </si>
  <si>
    <t>!Kuise-daman</t>
  </si>
  <si>
    <t>!Oe-?g�n</t>
  </si>
  <si>
    <t>D�ore-daman/D�or</t>
  </si>
  <si>
    <t>!Gai�-daman</t>
  </si>
  <si>
    <t>!!Huruben</t>
  </si>
  <si>
    <t>?Ao-daman</t>
  </si>
  <si>
    <t>Ao-guwun</t>
  </si>
  <si>
    <t>Namidaman</t>
  </si>
  <si>
    <t>Mafwe</t>
  </si>
  <si>
    <t>Matotela</t>
  </si>
  <si>
    <t>Masubia</t>
  </si>
  <si>
    <t>Mayeyi</t>
  </si>
  <si>
    <t>!Aman</t>
  </si>
  <si>
    <t>!Gami-?n?n</t>
  </si>
  <si>
    <t>!Gom�n</t>
  </si>
  <si>
    <t>!Khara-khoin</t>
  </si>
  <si>
    <t>!!Haboben</t>
  </si>
  <si>
    <t>!Khau-</t>
  </si>
  <si>
    <t>!?-gain</t>
  </si>
  <si>
    <t>!Hai-</t>
  </si>
  <si>
    <t>Kaikhaben</t>
  </si>
  <si>
    <t>!H?a-</t>
  </si>
  <si>
    <t>!Khobesin</t>
  </si>
  <si>
    <t>Gai-llkhaun</t>
  </si>
  <si>
    <t>Kharo-!oan</t>
  </si>
  <si>
    <t>?Aonin</t>
  </si>
  <si>
    <t>Ovadhimba/Ovaze</t>
  </si>
  <si>
    <t>Ovahakaona</t>
  </si>
  <si>
    <t>Ovaherero</t>
  </si>
  <si>
    <t>Ovahimba</t>
  </si>
  <si>
    <t>Ovakuvale</t>
  </si>
  <si>
    <t>Ovakwankwa</t>
  </si>
  <si>
    <t>Ovambanderu</t>
  </si>
  <si>
    <t>Ovandombodola</t>
  </si>
  <si>
    <t>Ovandongona</t>
  </si>
  <si>
    <t>Ovankumbi</t>
  </si>
  <si>
    <t>Ovatjavikwa</t>
  </si>
  <si>
    <t>Ovatjimba</t>
  </si>
  <si>
    <t>Ovatwa</t>
  </si>
  <si>
    <t>J?U/hoansi</t>
  </si>
  <si>
    <t>!Khung</t>
  </si>
  <si>
    <t>Kwe/kxoe/Mbarak</t>
  </si>
  <si>
    <t>Naro</t>
  </si>
  <si>
    <t>Hei//om</t>
  </si>
  <si>
    <t>!Xoo</t>
  </si>
  <si>
    <t>Kx?au-</t>
  </si>
  <si>
    <t>Tswana</t>
  </si>
  <si>
    <t>Hambukushu</t>
  </si>
  <si>
    <t>Vambunza</t>
  </si>
  <si>
    <t>Vagciriku</t>
  </si>
  <si>
    <t>Vasambyu</t>
  </si>
  <si>
    <t>Vakwangali</t>
  </si>
  <si>
    <t>White</t>
  </si>
  <si>
    <t>Other Specify</t>
  </si>
  <si>
    <t>Other African Ethnic group</t>
  </si>
  <si>
    <t>Vakavango, NEC</t>
  </si>
  <si>
    <t>San, NEC</t>
  </si>
  <si>
    <t>/Auni and  Nu-//</t>
  </si>
  <si>
    <t>Nama, NEC</t>
  </si>
  <si>
    <t>Damara, NEC</t>
  </si>
  <si>
    <t>!Khom!=-daman</t>
  </si>
  <si>
    <t>Aawambo, NEC</t>
  </si>
  <si>
    <t xml:space="preserve">Percent </t>
  </si>
  <si>
    <t>Table 2.2 Population and percent distribution by sex and area</t>
  </si>
  <si>
    <t>Major age group</t>
  </si>
  <si>
    <t>0 - 4</t>
  </si>
  <si>
    <t>5-14</t>
  </si>
  <si>
    <t>15 - 34</t>
  </si>
  <si>
    <t>35 - 59</t>
  </si>
  <si>
    <t>60+</t>
  </si>
  <si>
    <t>Table 2.3 Percent distribution by major age group and area</t>
  </si>
  <si>
    <t>Youth Population</t>
  </si>
  <si>
    <t>Age group</t>
  </si>
  <si>
    <t>15 - 19</t>
  </si>
  <si>
    <t>20 - 24</t>
  </si>
  <si>
    <t>25 - 29</t>
  </si>
  <si>
    <t>30 - 34</t>
  </si>
  <si>
    <t>Table 2.4 Percent distribution of the Youth Population by age group and area</t>
  </si>
  <si>
    <t>5 - 9</t>
  </si>
  <si>
    <t>10 - 14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</si>
  <si>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</si>
  <si>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</si>
  <si>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</si>
  <si>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</si>
  <si>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</si>
  <si>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</si>
  <si>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</si>
  <si>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</si>
  <si>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</si>
  <si>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</si>
  <si>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</si>
  <si>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90 - 94</t>
  </si>
  <si>
    <t>95+</t>
  </si>
  <si>
    <t>Kavango</t>
  </si>
  <si>
    <t>Citizenship</t>
  </si>
  <si>
    <t>Namibians</t>
  </si>
  <si>
    <t>Non-Namibians</t>
  </si>
  <si>
    <t>Don’t know</t>
  </si>
  <si>
    <t>No country of Citizenship</t>
  </si>
  <si>
    <t>Angola</t>
  </si>
  <si>
    <t>Botswana</t>
  </si>
  <si>
    <t>South Africa</t>
  </si>
  <si>
    <t>Zambia</t>
  </si>
  <si>
    <t>Zimbabwe</t>
  </si>
  <si>
    <t>Other SADC Countries</t>
  </si>
  <si>
    <t>Other African Countries</t>
  </si>
  <si>
    <t>European Countries</t>
  </si>
  <si>
    <t xml:space="preserve">American Countries </t>
  </si>
  <si>
    <t>Asian and Oceanic Countries</t>
  </si>
  <si>
    <t xml:space="preserve">Table 3.2 Non-Namibian population by citizenship and sex  </t>
  </si>
  <si>
    <t xml:space="preserve">Table 3.1 Population distribution by citizenship and sex  </t>
  </si>
  <si>
    <t>Region</t>
  </si>
  <si>
    <t>Don’t Know</t>
  </si>
  <si>
    <t>Birt Certificate iisued by Namibia Government</t>
  </si>
  <si>
    <t>Birt Certificate issued by foreign Government</t>
  </si>
  <si>
    <t>No  Birth Certificate</t>
  </si>
  <si>
    <t>Table 3.3 Percent distribution of birth Certificate status by area</t>
  </si>
  <si>
    <t>CBR</t>
  </si>
  <si>
    <t>GFR</t>
  </si>
  <si>
    <t>Table 5.3 Age specific fertility rate by census year</t>
  </si>
  <si>
    <t>Women</t>
  </si>
  <si>
    <t>MLB</t>
  </si>
  <si>
    <t>FLB</t>
  </si>
  <si>
    <t>TLB</t>
  </si>
  <si>
    <t>ASFR</t>
  </si>
  <si>
    <t>ASFR*5</t>
  </si>
  <si>
    <t>TFR</t>
  </si>
  <si>
    <t>GRR</t>
  </si>
  <si>
    <t>CWR</t>
  </si>
  <si>
    <t xml:space="preserve">   Namibia</t>
  </si>
  <si>
    <t xml:space="preserve">   Urban</t>
  </si>
  <si>
    <t xml:space="preserve">   Rural</t>
  </si>
  <si>
    <t xml:space="preserve">   Kharas</t>
  </si>
  <si>
    <t xml:space="preserve">   Erongo</t>
  </si>
  <si>
    <t xml:space="preserve">   Hardap</t>
  </si>
  <si>
    <t xml:space="preserve">   Kavango East</t>
  </si>
  <si>
    <t xml:space="preserve">   Kavango West</t>
  </si>
  <si>
    <t xml:space="preserve">   Khomas</t>
  </si>
  <si>
    <t xml:space="preserve">   Kunene</t>
  </si>
  <si>
    <t xml:space="preserve">   Ohangwena</t>
  </si>
  <si>
    <t xml:space="preserve">   Omaheke</t>
  </si>
  <si>
    <t xml:space="preserve">   Omusati</t>
  </si>
  <si>
    <t xml:space="preserve">   Oshana</t>
  </si>
  <si>
    <t xml:space="preserve">   Oshikoto</t>
  </si>
  <si>
    <t xml:space="preserve">   Otjozondjupa</t>
  </si>
  <si>
    <t xml:space="preserve">   Zambezi</t>
  </si>
  <si>
    <t xml:space="preserve">  Total Fertility Rate</t>
  </si>
  <si>
    <t>Table 4.2 Total fertility rate by census year and area</t>
  </si>
  <si>
    <t>Medical doctor</t>
  </si>
  <si>
    <t>Nurse/ Midwife</t>
  </si>
  <si>
    <t>Traditional birth attendant</t>
  </si>
  <si>
    <t>Relative/ Friend</t>
  </si>
  <si>
    <t>No assistance</t>
  </si>
  <si>
    <t>Don't know</t>
  </si>
  <si>
    <t>Table 4.3 Percent distribution of births by type of delivery and area</t>
  </si>
  <si>
    <t>Table 4.4 Urbanization level in Namibia by census year and area</t>
  </si>
  <si>
    <t>Arandis</t>
  </si>
  <si>
    <t>Aranos</t>
  </si>
  <si>
    <t>Aroab</t>
  </si>
  <si>
    <t>Berseba</t>
  </si>
  <si>
    <t>Bethanie</t>
  </si>
  <si>
    <t>Bukalo</t>
  </si>
  <si>
    <t>Divundu</t>
  </si>
  <si>
    <t>Eenhana</t>
  </si>
  <si>
    <t>Gibeon</t>
  </si>
  <si>
    <t>Gobabis</t>
  </si>
  <si>
    <t>Gochas</t>
  </si>
  <si>
    <t>Grootfontein</t>
  </si>
  <si>
    <t>Henties Bay</t>
  </si>
  <si>
    <t>Kalkrand</t>
  </si>
  <si>
    <t>Kamanjab</t>
  </si>
  <si>
    <t>Karasburg</t>
  </si>
  <si>
    <t>Karibib</t>
  </si>
  <si>
    <t>Katima Mulilo</t>
  </si>
  <si>
    <t>Keetmanshoop</t>
  </si>
  <si>
    <t>Khorixas</t>
  </si>
  <si>
    <t>Koes</t>
  </si>
  <si>
    <t>Leonardville</t>
  </si>
  <si>
    <t>Luderitz</t>
  </si>
  <si>
    <t>Maltahohe</t>
  </si>
  <si>
    <t>Mariental</t>
  </si>
  <si>
    <t>Nkurenkuru</t>
  </si>
  <si>
    <t>Okahandja</t>
  </si>
  <si>
    <t>Okahao</t>
  </si>
  <si>
    <t>Okakarara</t>
  </si>
  <si>
    <t>Okongo</t>
  </si>
  <si>
    <t>Omaruru</t>
  </si>
  <si>
    <t>Omuthiya</t>
  </si>
  <si>
    <t>Ondangwa</t>
  </si>
  <si>
    <t>Ongwediva</t>
  </si>
  <si>
    <t>Oniipa</t>
  </si>
  <si>
    <t>Opuwo</t>
  </si>
  <si>
    <t>Oranjemund</t>
  </si>
  <si>
    <t>Oshakati</t>
  </si>
  <si>
    <t>Oshikuku</t>
  </si>
  <si>
    <t>Otavi</t>
  </si>
  <si>
    <t>Otjinene</t>
  </si>
  <si>
    <t>Otjiwarongo</t>
  </si>
  <si>
    <t>Outapi</t>
  </si>
  <si>
    <t>Outjo</t>
  </si>
  <si>
    <t>Rehoboth</t>
  </si>
  <si>
    <t>Ruacana</t>
  </si>
  <si>
    <t>Rundu</t>
  </si>
  <si>
    <t>Stampriet</t>
  </si>
  <si>
    <t>Swakopmund</t>
  </si>
  <si>
    <t>Tsandi</t>
  </si>
  <si>
    <t>Tses</t>
  </si>
  <si>
    <t>Tsumeb</t>
  </si>
  <si>
    <t>Usakos</t>
  </si>
  <si>
    <t>Walvis Bay</t>
  </si>
  <si>
    <t>Windhoek</t>
  </si>
  <si>
    <t>Witvlei</t>
  </si>
  <si>
    <t>Helao Nafidi</t>
  </si>
  <si>
    <t>Town</t>
  </si>
  <si>
    <t>Difference</t>
  </si>
  <si>
    <t>Percentage change</t>
  </si>
  <si>
    <t>Table 4.5 Urban population by census years (2011 and 2023)</t>
  </si>
  <si>
    <t>Annual Growth rate</t>
  </si>
  <si>
    <t>CDR</t>
  </si>
  <si>
    <t xml:space="preserve">Actual </t>
  </si>
  <si>
    <t>Cause of death</t>
  </si>
  <si>
    <t>Cancer</t>
  </si>
  <si>
    <t>Covid 19/ Covid19 related</t>
  </si>
  <si>
    <t>Heart Disease</t>
  </si>
  <si>
    <t>Lung Disease</t>
  </si>
  <si>
    <t>Vomiting/ diarrhea</t>
  </si>
  <si>
    <t>Other illness</t>
  </si>
  <si>
    <t>Accident</t>
  </si>
  <si>
    <t>Murder</t>
  </si>
  <si>
    <t>Suicide</t>
  </si>
  <si>
    <t>Natural Disaster</t>
  </si>
  <si>
    <t>Hypertension/  Stroke</t>
  </si>
  <si>
    <t xml:space="preserve">Diabetes  </t>
  </si>
  <si>
    <t>While pregnant</t>
  </si>
  <si>
    <t>During childbirth</t>
  </si>
  <si>
    <t>Within 6 weeks of the end of a pregnancy or childbirth</t>
  </si>
  <si>
    <t>Yes</t>
  </si>
  <si>
    <t>No</t>
  </si>
  <si>
    <t xml:space="preserve"> 1 912</t>
  </si>
  <si>
    <t xml:space="preserve">Basic phone </t>
  </si>
  <si>
    <t xml:space="preserve">Feature phone  </t>
  </si>
  <si>
    <t>Smart phone</t>
  </si>
  <si>
    <t>None</t>
  </si>
  <si>
    <t>Internet browsing</t>
  </si>
  <si>
    <t>Social Media</t>
  </si>
  <si>
    <t>Email</t>
  </si>
  <si>
    <t>SMS</t>
  </si>
  <si>
    <t>MMS</t>
  </si>
  <si>
    <t>Radio</t>
  </si>
  <si>
    <t>Television</t>
  </si>
  <si>
    <t>Mobile Apps</t>
  </si>
  <si>
    <t>Print media</t>
  </si>
  <si>
    <t>Children aged 0-5 Years</t>
  </si>
  <si>
    <t>Attending ECD</t>
  </si>
  <si>
    <t xml:space="preserve">Female </t>
  </si>
  <si>
    <t xml:space="preserve">  493 103</t>
  </si>
  <si>
    <t xml:space="preserve">  246 000</t>
  </si>
  <si>
    <t xml:space="preserve">  247 103</t>
  </si>
  <si>
    <t xml:space="preserve">  105 377</t>
  </si>
  <si>
    <t xml:space="preserve">  51 127</t>
  </si>
  <si>
    <t xml:space="preserve">  54 250</t>
  </si>
  <si>
    <t xml:space="preserve">  14 263</t>
  </si>
  <si>
    <t xml:space="preserve">  7 018</t>
  </si>
  <si>
    <t xml:space="preserve">  7 245</t>
  </si>
  <si>
    <t xml:space="preserve">  3 433</t>
  </si>
  <si>
    <t xml:space="preserve">  1 703</t>
  </si>
  <si>
    <t xml:space="preserve">  1 730</t>
  </si>
  <si>
    <t xml:space="preserve">  31 285</t>
  </si>
  <si>
    <t xml:space="preserve">  15 527</t>
  </si>
  <si>
    <t xml:space="preserve">  15 758</t>
  </si>
  <si>
    <t xml:space="preserve">  10 074</t>
  </si>
  <si>
    <t xml:space="preserve">  4 904</t>
  </si>
  <si>
    <t xml:space="preserve">  5 170</t>
  </si>
  <si>
    <t xml:space="preserve">  14 959</t>
  </si>
  <si>
    <t xml:space="preserve">  7 398</t>
  </si>
  <si>
    <t xml:space="preserve">  7 561</t>
  </si>
  <si>
    <t xml:space="preserve">  2 193</t>
  </si>
  <si>
    <t xml:space="preserve">  1 019</t>
  </si>
  <si>
    <t xml:space="preserve">  1 174</t>
  </si>
  <si>
    <t xml:space="preserve">  40 374</t>
  </si>
  <si>
    <t xml:space="preserve">  20 322</t>
  </si>
  <si>
    <t xml:space="preserve">  20 052</t>
  </si>
  <si>
    <t xml:space="preserve">  4 989</t>
  </si>
  <si>
    <t xml:space="preserve">  2 356</t>
  </si>
  <si>
    <t xml:space="preserve">  2 633</t>
  </si>
  <si>
    <t xml:space="preserve">  24 235</t>
  </si>
  <si>
    <t xml:space="preserve">  12 103</t>
  </si>
  <si>
    <t xml:space="preserve">  12 132</t>
  </si>
  <si>
    <t xml:space="preserve">  3 609</t>
  </si>
  <si>
    <t xml:space="preserve">  1 693</t>
  </si>
  <si>
    <t xml:space="preserve">  1 916</t>
  </si>
  <si>
    <t xml:space="preserve">  61 978</t>
  </si>
  <si>
    <t xml:space="preserve">  30 700</t>
  </si>
  <si>
    <t xml:space="preserve">  31 278</t>
  </si>
  <si>
    <t xml:space="preserve">  18 144</t>
  </si>
  <si>
    <t xml:space="preserve">  8 889</t>
  </si>
  <si>
    <t xml:space="preserve">  9 255</t>
  </si>
  <si>
    <t xml:space="preserve">  23 116</t>
  </si>
  <si>
    <t xml:space="preserve">  11 473</t>
  </si>
  <si>
    <t xml:space="preserve">  11 643</t>
  </si>
  <si>
    <t xml:space="preserve">  2 533</t>
  </si>
  <si>
    <t xml:space="preserve">  1 207</t>
  </si>
  <si>
    <t xml:space="preserve">  1 326</t>
  </si>
  <si>
    <t xml:space="preserve">  65 414</t>
  </si>
  <si>
    <t xml:space="preserve">  32 548</t>
  </si>
  <si>
    <t xml:space="preserve">  32 866</t>
  </si>
  <si>
    <t xml:space="preserve">  14 581</t>
  </si>
  <si>
    <t xml:space="preserve">  6 942</t>
  </si>
  <si>
    <t xml:space="preserve">  7 639</t>
  </si>
  <si>
    <t xml:space="preserve">  18 539</t>
  </si>
  <si>
    <t xml:space="preserve">  9 374</t>
  </si>
  <si>
    <t xml:space="preserve">  9 165</t>
  </si>
  <si>
    <t xml:space="preserve">  2 160</t>
  </si>
  <si>
    <t xml:space="preserve">  1 054</t>
  </si>
  <si>
    <t xml:space="preserve">  1 106</t>
  </si>
  <si>
    <t xml:space="preserve">  55 829</t>
  </si>
  <si>
    <t xml:space="preserve">  27 916</t>
  </si>
  <si>
    <t xml:space="preserve">  27 913</t>
  </si>
  <si>
    <t xml:space="preserve">  12 284</t>
  </si>
  <si>
    <t xml:space="preserve">  5 995</t>
  </si>
  <si>
    <t xml:space="preserve">  6 289</t>
  </si>
  <si>
    <t xml:space="preserve">  35 219</t>
  </si>
  <si>
    <t xml:space="preserve">  17 432</t>
  </si>
  <si>
    <t xml:space="preserve">  17 787</t>
  </si>
  <si>
    <t xml:space="preserve">  10 848</t>
  </si>
  <si>
    <t xml:space="preserve">  5 256</t>
  </si>
  <si>
    <t xml:space="preserve">  5 592</t>
  </si>
  <si>
    <t xml:space="preserve">  44 727</t>
  </si>
  <si>
    <t xml:space="preserve">  22 448</t>
  </si>
  <si>
    <t xml:space="preserve">  22 279</t>
  </si>
  <si>
    <t xml:space="preserve">  9 925</t>
  </si>
  <si>
    <t xml:space="preserve">  4 863</t>
  </si>
  <si>
    <t xml:space="preserve">  5 062</t>
  </si>
  <si>
    <t xml:space="preserve">  36 259</t>
  </si>
  <si>
    <t xml:space="preserve">  18 160</t>
  </si>
  <si>
    <t xml:space="preserve">  18 099</t>
  </si>
  <si>
    <t xml:space="preserve">  5 738</t>
  </si>
  <si>
    <t xml:space="preserve">  2 847</t>
  </si>
  <si>
    <t xml:space="preserve">  2 891</t>
  </si>
  <si>
    <t xml:space="preserve">  26 906</t>
  </si>
  <si>
    <t xml:space="preserve">  13 581</t>
  </si>
  <si>
    <t xml:space="preserve">  13 325</t>
  </si>
  <si>
    <t xml:space="preserve">  4 866</t>
  </si>
  <si>
    <t xml:space="preserve">  2 399</t>
  </si>
  <si>
    <t xml:space="preserve">  2 467</t>
  </si>
  <si>
    <t>ECD Programme</t>
  </si>
  <si>
    <t>Edu-care (Day-care, Crèche, Kinder-garten)</t>
  </si>
  <si>
    <t>Pre-Primary</t>
  </si>
  <si>
    <t>Attending Primary School</t>
  </si>
  <si>
    <t>105 377</t>
  </si>
  <si>
    <t>88 366</t>
  </si>
  <si>
    <t>15 128</t>
  </si>
  <si>
    <t>1 426</t>
  </si>
  <si>
    <t>3 433</t>
  </si>
  <si>
    <t>2 921</t>
  </si>
  <si>
    <t>10 074</t>
  </si>
  <si>
    <t>8 895</t>
  </si>
  <si>
    <t>1 045</t>
  </si>
  <si>
    <t>2 193</t>
  </si>
  <si>
    <t>1 635</t>
  </si>
  <si>
    <t>4 989</t>
  </si>
  <si>
    <t>3 446</t>
  </si>
  <si>
    <t>1 348</t>
  </si>
  <si>
    <t>3 609</t>
  </si>
  <si>
    <t>2 404</t>
  </si>
  <si>
    <t>1 067</t>
  </si>
  <si>
    <t>18 144</t>
  </si>
  <si>
    <t>15 076</t>
  </si>
  <si>
    <t>2 840</t>
  </si>
  <si>
    <t>2 533</t>
  </si>
  <si>
    <t>1 955</t>
  </si>
  <si>
    <t>14 581</t>
  </si>
  <si>
    <t>12 826</t>
  </si>
  <si>
    <t>1 519</t>
  </si>
  <si>
    <t>2 160</t>
  </si>
  <si>
    <t>1 698</t>
  </si>
  <si>
    <t>12 284</t>
  </si>
  <si>
    <t>10 516</t>
  </si>
  <si>
    <t>1 532</t>
  </si>
  <si>
    <t>10 848</t>
  </si>
  <si>
    <t>9 451</t>
  </si>
  <si>
    <t>1 237</t>
  </si>
  <si>
    <t>9 925</t>
  </si>
  <si>
    <t>8 626</t>
  </si>
  <si>
    <t>1 160</t>
  </si>
  <si>
    <t>5 738</t>
  </si>
  <si>
    <t>4 813</t>
  </si>
  <si>
    <t>4 866</t>
  </si>
  <si>
    <t>4 104</t>
  </si>
  <si>
    <t>Financial constraints</t>
  </si>
  <si>
    <t>Illness</t>
  </si>
  <si>
    <t>Disability</t>
  </si>
  <si>
    <t>Distance to center</t>
  </si>
  <si>
    <t>Too young to attend</t>
  </si>
  <si>
    <t>Other</t>
  </si>
  <si>
    <t>Never attended</t>
  </si>
  <si>
    <t>Attending pre-primary</t>
  </si>
  <si>
    <t>Attending primary or secondary school</t>
  </si>
  <si>
    <t>Attending tertiary (e.g. College University Vocational etc.)</t>
  </si>
  <si>
    <t>Attending adult education programme</t>
  </si>
  <si>
    <t>Left school</t>
  </si>
  <si>
    <t>!Karas</t>
  </si>
  <si>
    <t>Population 6 years and above</t>
  </si>
  <si>
    <t xml:space="preserve">Attending tertiary </t>
  </si>
  <si>
    <t>Years</t>
  </si>
  <si>
    <t xml:space="preserve">. </t>
  </si>
  <si>
    <t>Enrolment rate</t>
  </si>
  <si>
    <t>Enroled</t>
  </si>
  <si>
    <t>Population 6-13 years</t>
  </si>
  <si>
    <t>Education Attainment</t>
  </si>
  <si>
    <t>Poulation</t>
  </si>
  <si>
    <t>Child-headed households</t>
  </si>
  <si>
    <t>Households with Orphans</t>
  </si>
  <si>
    <t>Households headed  by persons with disability</t>
  </si>
  <si>
    <t>Households with persons with Disabilities</t>
  </si>
  <si>
    <t>Interest</t>
  </si>
  <si>
    <t>Foster</t>
  </si>
  <si>
    <t>Vulnerable</t>
  </si>
  <si>
    <t>From</t>
  </si>
  <si>
    <t>Motor</t>
  </si>
  <si>
    <t>Pensions</t>
  </si>
  <si>
    <t>Alimony</t>
  </si>
  <si>
    <t>Drought</t>
  </si>
  <si>
    <t>Harambee/Food</t>
  </si>
  <si>
    <t>Child</t>
  </si>
  <si>
    <t>.</t>
  </si>
  <si>
    <t>Source of livelihood not specified</t>
  </si>
  <si>
    <t>In kind</t>
  </si>
  <si>
    <t>Source of Survival</t>
  </si>
  <si>
    <t>Old age</t>
  </si>
  <si>
    <t>War veterans</t>
  </si>
  <si>
    <t>State Maintenance</t>
  </si>
  <si>
    <t>Cash Remitance domestic</t>
  </si>
  <si>
    <t>Cash remitance international</t>
  </si>
  <si>
    <t>Business activities</t>
  </si>
  <si>
    <t>Salaries and wages</t>
  </si>
  <si>
    <t>Motor Car</t>
  </si>
  <si>
    <t>Motorbike / Cycle</t>
  </si>
  <si>
    <t>Bicycle</t>
  </si>
  <si>
    <t>Animal drawn cart</t>
  </si>
  <si>
    <t>Boat/canoe</t>
  </si>
  <si>
    <t>Transportation Assets</t>
  </si>
  <si>
    <t>Computer / Laptop</t>
  </si>
  <si>
    <t>Smartphone</t>
  </si>
  <si>
    <t>Tv Decorder</t>
  </si>
  <si>
    <t>Telephone (mobile)</t>
  </si>
  <si>
    <t>Telephone (Fixed)</t>
  </si>
  <si>
    <t>Total Households</t>
  </si>
  <si>
    <t>Ownership Communication Assets</t>
  </si>
  <si>
    <t>Access to  Communication Assets</t>
  </si>
  <si>
    <t xml:space="preserve">Home Fixed Internet </t>
  </si>
  <si>
    <t>Mobile internet connectivity</t>
  </si>
  <si>
    <t>Housing Utilities</t>
  </si>
  <si>
    <t>Refrigerator</t>
  </si>
  <si>
    <t>Electric/ Gas Stove</t>
  </si>
  <si>
    <t>Vacuum Cleaner</t>
  </si>
  <si>
    <t>Washing Machine</t>
  </si>
  <si>
    <t>Microwave</t>
  </si>
  <si>
    <t>Generator</t>
  </si>
  <si>
    <t>Sewing / Knitting Machine</t>
  </si>
  <si>
    <t>Air Conditioner</t>
  </si>
  <si>
    <t>BC isued by Namibia Government</t>
  </si>
  <si>
    <t>BC issued by foreign Government</t>
  </si>
  <si>
    <t>No  BC</t>
  </si>
  <si>
    <t>No ID</t>
  </si>
  <si>
    <t>Namibian ID</t>
  </si>
  <si>
    <t>SWA ID</t>
  </si>
  <si>
    <t>Population aged 17 years and below</t>
  </si>
  <si>
    <t>Orphans with atleast one parent dead</t>
  </si>
  <si>
    <t xml:space="preserve">Number </t>
  </si>
  <si>
    <t>percent</t>
  </si>
  <si>
    <t>Orphans with both parent dead</t>
  </si>
  <si>
    <t>Not Attending</t>
  </si>
  <si>
    <t>155 158</t>
  </si>
  <si>
    <t>231 413</t>
  </si>
  <si>
    <t xml:space="preserve"> 172 336</t>
  </si>
  <si>
    <t>Orphan headed households</t>
  </si>
  <si>
    <t>Type of difficulty</t>
  </si>
  <si>
    <t>No difficulty</t>
  </si>
  <si>
    <t>Some difficulty</t>
  </si>
  <si>
    <t>A lot of difficulty</t>
  </si>
  <si>
    <t>Cannot do at all</t>
  </si>
  <si>
    <t>Seeing</t>
  </si>
  <si>
    <t>Hearing</t>
  </si>
  <si>
    <t>Walking or climbing steps</t>
  </si>
  <si>
    <t>Remembering or concentrating</t>
  </si>
  <si>
    <t>Self-care</t>
  </si>
  <si>
    <t>Communicating</t>
  </si>
  <si>
    <t xml:space="preserve"> Percentage distribution of population aged 5 years and above by type and degree of difficulty </t>
  </si>
  <si>
    <t>Type of Domain</t>
  </si>
  <si>
    <t>Communicating, or being understood by others</t>
  </si>
  <si>
    <t>Self-care such as washing all over or dressing</t>
  </si>
  <si>
    <t>Total with a lot of difficulty or cannot do at all</t>
  </si>
  <si>
    <t>B21_A Difficulty Seeing</t>
  </si>
  <si>
    <t>B21_B Difficulty Hearing</t>
  </si>
  <si>
    <t>B21_C Difficulty Walking/ Climbing steps</t>
  </si>
  <si>
    <t>B21_D Difficulty Remembering/ Concentrating</t>
  </si>
  <si>
    <t>B21_E Difficulty With Self Care</t>
  </si>
  <si>
    <t>B21_F Difficulty Communicating</t>
  </si>
  <si>
    <t>Table 3.6.5 Percent of population aged 5 years and older with a lot of difficulty or cannot do at all in performing an activity by five year age group and type</t>
  </si>
  <si>
    <t>Note: This is a multiple response questions, so percentage will not add up to 100</t>
  </si>
  <si>
    <t>With albinism</t>
  </si>
  <si>
    <t>Table 3.4: Distrinution of Birth certificate status of children under the age of 5 by areas</t>
  </si>
  <si>
    <t>Household</t>
  </si>
  <si>
    <t>Formal dwelling</t>
  </si>
  <si>
    <t>Traditional dwelling</t>
  </si>
  <si>
    <t>Flat or apartment in a block of flats</t>
  </si>
  <si>
    <t>Cluster house in complex</t>
  </si>
  <si>
    <t>Town house</t>
  </si>
  <si>
    <t>Semi-detached house</t>
  </si>
  <si>
    <t>Formal dwelling (house/ flat/ room) in the backyard</t>
  </si>
  <si>
    <t>Infomal dwelling</t>
  </si>
  <si>
    <t>Caravan/ tent</t>
  </si>
  <si>
    <t>Single Quarters</t>
  </si>
  <si>
    <t>Hosehold</t>
  </si>
  <si>
    <t>Owned and fully paid off (without Mortgage)</t>
  </si>
  <si>
    <t>Owned but not yet fully paid off (with Mortgage)</t>
  </si>
  <si>
    <t>Rented (Individual)</t>
  </si>
  <si>
    <t>Rented from other (Government Local Authority Parastatal Private firms)</t>
  </si>
  <si>
    <t>Occupied rent free</t>
  </si>
  <si>
    <t>Cement blocks/ Bricks/ Stones</t>
  </si>
  <si>
    <t>Burnt bricks/ Face bricks</t>
  </si>
  <si>
    <t>Mud/ Clay bricks</t>
  </si>
  <si>
    <t>Corrugated iron/ Zinc</t>
  </si>
  <si>
    <t>Prefabricated materials</t>
  </si>
  <si>
    <t>Wood poles/ Sticks or grass/ Reeds</t>
  </si>
  <si>
    <t>Sticks with mud/ Clay/ Cow dung</t>
  </si>
  <si>
    <t>Tin</t>
  </si>
  <si>
    <t>Wood/ Board/ Plastic/ Canvas</t>
  </si>
  <si>
    <t>No wall</t>
  </si>
  <si>
    <t>Sand/ Earth</t>
  </si>
  <si>
    <t>Cement</t>
  </si>
  <si>
    <t>Mud/ Clay</t>
  </si>
  <si>
    <t>Wood</t>
  </si>
  <si>
    <t>Concrete</t>
  </si>
  <si>
    <t>Tiles (Ceramic/ Wood/ Plastic)</t>
  </si>
  <si>
    <t>Interlocks/ Bricks</t>
  </si>
  <si>
    <t>Nambia</t>
  </si>
  <si>
    <t>Corrugated iron/ Zinc sheet</t>
  </si>
  <si>
    <t>Asbestos sheet</t>
  </si>
  <si>
    <t>Brick tiles</t>
  </si>
  <si>
    <t>Thatch/Grass</t>
  </si>
  <si>
    <t>Slate</t>
  </si>
  <si>
    <t>Wood covered with melthoid</t>
  </si>
  <si>
    <t>Sticks with mud and cow-dung</t>
  </si>
  <si>
    <t>No Roof</t>
  </si>
  <si>
    <t>Electricity from mains</t>
  </si>
  <si>
    <t>Electricity from generator</t>
  </si>
  <si>
    <t>Gas</t>
  </si>
  <si>
    <t>Paraffin/ Kerosene</t>
  </si>
  <si>
    <t>Candles</t>
  </si>
  <si>
    <t>Animal dung</t>
  </si>
  <si>
    <t>Solar energy</t>
  </si>
  <si>
    <t>Battery lamp/ Torch/ Cell phone</t>
  </si>
  <si>
    <t>Wood/ Firewood</t>
  </si>
  <si>
    <t>Charcoal</t>
  </si>
  <si>
    <t>Coal</t>
  </si>
  <si>
    <t>None/ Do not cook</t>
  </si>
  <si>
    <t xml:space="preserve">Piped water inside </t>
  </si>
  <si>
    <t>Piped water outside</t>
  </si>
  <si>
    <t xml:space="preserve">Public Pipe </t>
  </si>
  <si>
    <t>Well protected</t>
  </si>
  <si>
    <t xml:space="preserve">Bottled/ filtered/ purified  water </t>
  </si>
  <si>
    <t>Boreholes with tank covered</t>
  </si>
  <si>
    <t>Safe water</t>
  </si>
  <si>
    <t>Borehole with open tank</t>
  </si>
  <si>
    <t>River/ Dam/ Stream</t>
  </si>
  <si>
    <t>Canal</t>
  </si>
  <si>
    <t>Well Unprotected</t>
  </si>
  <si>
    <t>Piped water inside</t>
  </si>
  <si>
    <t xml:space="preserve">Piped water outside </t>
  </si>
  <si>
    <t>Public Pipe</t>
  </si>
  <si>
    <t>Don't Cook</t>
  </si>
  <si>
    <t>safe water</t>
  </si>
  <si>
    <t>Private Flush connected to main sewer</t>
  </si>
  <si>
    <t>Private Flush connected to septic cesspool</t>
  </si>
  <si>
    <t>Private Flush not connected to main sewer/septic cesspool</t>
  </si>
  <si>
    <t>Public Flush connected to main sewer</t>
  </si>
  <si>
    <t>Public Flush connected to the septic cesspool</t>
  </si>
  <si>
    <t>Public Flush not connected to main sewer/septic cesspool</t>
  </si>
  <si>
    <t>Chemical toilet (Mobile toilet)</t>
  </si>
  <si>
    <t>Pit Latrine with ventilation pipe</t>
  </si>
  <si>
    <t>Covered pit latrine without a ventilation pipe</t>
  </si>
  <si>
    <t>Uncovered pit latrine without ventilation pipe</t>
  </si>
  <si>
    <t>Bucket toilet (Manually removed)</t>
  </si>
  <si>
    <t>No toilet facility/ open defecation (bush, riverbed, fields, plastic Bag)</t>
  </si>
  <si>
    <t>Other specify</t>
  </si>
  <si>
    <t>Regularly collected</t>
  </si>
  <si>
    <t>Irregularly collected</t>
  </si>
  <si>
    <t>Burning</t>
  </si>
  <si>
    <t>Roadside dumping</t>
  </si>
  <si>
    <t>Rubbish Pit</t>
  </si>
  <si>
    <t>Burying</t>
  </si>
  <si>
    <t>Dump in the field/ bush</t>
  </si>
  <si>
    <t>Starter Title</t>
  </si>
  <si>
    <t>Freehold Title</t>
  </si>
  <si>
    <t>Customary Land Rights (Registered)</t>
  </si>
  <si>
    <t>Customary land rights (Unregistered)</t>
  </si>
  <si>
    <t>Occupational Land rights</t>
  </si>
  <si>
    <t>Leasehold/ Contracts (Urban and declared settlements)</t>
  </si>
  <si>
    <t>Leasehold/ Contracts (Agricultural (Commercial)</t>
  </si>
  <si>
    <t>Leasehold/ Contracts (Communal)</t>
  </si>
  <si>
    <t>Land-hold Title</t>
  </si>
  <si>
    <t>Incomplete Primary Education</t>
  </si>
  <si>
    <t>Complete Primary Education</t>
  </si>
  <si>
    <t>Complete Secondary Educatiion</t>
  </si>
  <si>
    <t>Complete Tertiary Education</t>
  </si>
  <si>
    <t xml:space="preserve"> No formal Education</t>
  </si>
  <si>
    <t>1,474,2</t>
  </si>
  <si>
    <t>24  1,548,177</t>
  </si>
  <si>
    <t>Children ( 0-17)</t>
  </si>
  <si>
    <t>Youth (15-34)</t>
  </si>
  <si>
    <t>Elderly 60+</t>
  </si>
  <si>
    <t>Nyemba</t>
  </si>
  <si>
    <t>Aawambo, N.E.C</t>
  </si>
  <si>
    <t>Damara, N.E.C</t>
  </si>
  <si>
    <t>Nama, N.E.C</t>
  </si>
  <si>
    <t>Ovadhimba/Ovazemba</t>
  </si>
  <si>
    <t>Kwe/kxoe/Mbarakwengo</t>
  </si>
  <si>
    <t>/Auni and Nu-//en</t>
  </si>
  <si>
    <t>San, N.E.C</t>
  </si>
  <si>
    <t>Vakavango, N.E.C</t>
  </si>
  <si>
    <t>Other (Specify)</t>
  </si>
  <si>
    <t xml:space="preserve">Male    </t>
  </si>
  <si>
    <t>Chokwe</t>
  </si>
  <si>
    <t>/Khomanin</t>
  </si>
  <si>
    <t>Don't  Know</t>
  </si>
  <si>
    <t>|Gobanin</t>
  </si>
  <si>
    <t>|Khoma -daman</t>
  </si>
  <si>
    <t>!Oe-ⱡgân</t>
  </si>
  <si>
    <t>Dâore-daman/Dâoren</t>
  </si>
  <si>
    <t>|Gaiö-daman</t>
  </si>
  <si>
    <t>ⱡAo-daman</t>
  </si>
  <si>
    <t>!Gami-ⱡnȗn</t>
  </si>
  <si>
    <t>!Gomén</t>
  </si>
  <si>
    <t>||Khau-|gȏan</t>
  </si>
  <si>
    <t>||Ȏ-gain</t>
  </si>
  <si>
    <t>|Hai-|Khauan</t>
  </si>
  <si>
    <t>|Hȏa-|aran</t>
  </si>
  <si>
    <t>|Khobesin</t>
  </si>
  <si>
    <t>Gai-||khaun</t>
  </si>
  <si>
    <t>ⱡAonin</t>
  </si>
  <si>
    <t>J’U/hoansi</t>
  </si>
  <si>
    <t>||Kx’au-||’en</t>
  </si>
  <si>
    <t>Other African ethnicity</t>
  </si>
  <si>
    <t xml:space="preserve"> Ethnicity</t>
  </si>
  <si>
    <t>35-59</t>
  </si>
  <si>
    <t>15-34</t>
  </si>
  <si>
    <t>0-4</t>
  </si>
  <si>
    <t>Towns</t>
  </si>
  <si>
    <t xml:space="preserve">Khomas </t>
  </si>
  <si>
    <t>Conventional households</t>
  </si>
  <si>
    <t>Residential institutions</t>
  </si>
  <si>
    <t>Special population groups</t>
  </si>
  <si>
    <t>Table 4.6: Direct Mortality Indicators</t>
  </si>
  <si>
    <t>Table 4.7: Distribution of deaths in the households by region and sex</t>
  </si>
  <si>
    <t>Table 4.9: Maternal related Deaths</t>
  </si>
  <si>
    <t>Table 4.10: Matrix Distribution of the population by Place of previous residence and Place of usual residence</t>
  </si>
  <si>
    <t>Nurse/Midwife</t>
  </si>
  <si>
    <t>Relative/Friend</t>
  </si>
  <si>
    <t>Don' t know</t>
  </si>
  <si>
    <t>Before age 15</t>
  </si>
  <si>
    <t>Before age 18</t>
  </si>
  <si>
    <t>Women  20-24</t>
  </si>
  <si>
    <t>D2 School Attendance</t>
  </si>
  <si>
    <t>Population aged 15+ by School attendance and Region</t>
  </si>
  <si>
    <t>Left School</t>
  </si>
  <si>
    <t>Never Attended</t>
  </si>
  <si>
    <t>Currently Attending School</t>
  </si>
  <si>
    <t>the percent for 1991 is as it it is in the indicator table for the report</t>
  </si>
  <si>
    <t>School Attendance (%)</t>
  </si>
  <si>
    <t>-'</t>
  </si>
  <si>
    <t>No toilet facility</t>
  </si>
  <si>
    <t xml:space="preserve">        !Nami -= Nus</t>
  </si>
  <si>
    <t xml:space="preserve">        Berseba</t>
  </si>
  <si>
    <t xml:space="preserve">        Karasburg East</t>
  </si>
  <si>
    <t xml:space="preserve">        Karasburg West</t>
  </si>
  <si>
    <t xml:space="preserve">        Keetmanshoop Rural</t>
  </si>
  <si>
    <t xml:space="preserve">        Keetmanshoop Urban</t>
  </si>
  <si>
    <t xml:space="preserve">        Oranjemund</t>
  </si>
  <si>
    <t xml:space="preserve">    Erongo</t>
  </si>
  <si>
    <t xml:space="preserve">        Arandis</t>
  </si>
  <si>
    <t xml:space="preserve">        Daures</t>
  </si>
  <si>
    <t xml:space="preserve">        Karibib</t>
  </si>
  <si>
    <t xml:space="preserve">        Omaruru</t>
  </si>
  <si>
    <t xml:space="preserve">        Swakopmund</t>
  </si>
  <si>
    <t xml:space="preserve">        Walvis Bay Rural</t>
  </si>
  <si>
    <t xml:space="preserve">        Walvis Bay Urban</t>
  </si>
  <si>
    <t xml:space="preserve">    Hardap</t>
  </si>
  <si>
    <t xml:space="preserve">        Aranos</t>
  </si>
  <si>
    <t xml:space="preserve">        Daweb</t>
  </si>
  <si>
    <t xml:space="preserve">        Gibeon</t>
  </si>
  <si>
    <t xml:space="preserve">        Mariental Rural</t>
  </si>
  <si>
    <t xml:space="preserve">        Mariental Urban</t>
  </si>
  <si>
    <t xml:space="preserve">        Rehoboth East Urban</t>
  </si>
  <si>
    <t xml:space="preserve">        Rehoboth Rural</t>
  </si>
  <si>
    <t xml:space="preserve">        Rehoboth West Urban</t>
  </si>
  <si>
    <t xml:space="preserve">    Kavango East</t>
  </si>
  <si>
    <t xml:space="preserve">        Mashare</t>
  </si>
  <si>
    <t xml:space="preserve">        Mukwe</t>
  </si>
  <si>
    <t xml:space="preserve">        Ndiyona</t>
  </si>
  <si>
    <t xml:space="preserve">        Ndonga Linena</t>
  </si>
  <si>
    <t xml:space="preserve">        Rundu Rural</t>
  </si>
  <si>
    <t xml:space="preserve">        Rundu Urban</t>
  </si>
  <si>
    <t xml:space="preserve">    Kavango West</t>
  </si>
  <si>
    <t xml:space="preserve">        Kapako</t>
  </si>
  <si>
    <t xml:space="preserve">        Mankumpi</t>
  </si>
  <si>
    <t xml:space="preserve">        Mpungu</t>
  </si>
  <si>
    <t xml:space="preserve">        Musese</t>
  </si>
  <si>
    <t xml:space="preserve">        Ncamagoro</t>
  </si>
  <si>
    <t xml:space="preserve">        Ncuncuni</t>
  </si>
  <si>
    <t xml:space="preserve">        Nkurenkuru</t>
  </si>
  <si>
    <t xml:space="preserve">        Tondoro</t>
  </si>
  <si>
    <t xml:space="preserve">    Khomas</t>
  </si>
  <si>
    <t xml:space="preserve">        John Pandeni</t>
  </si>
  <si>
    <t xml:space="preserve">        Katutura Central</t>
  </si>
  <si>
    <t xml:space="preserve">        Katutura East</t>
  </si>
  <si>
    <t xml:space="preserve">        Khomasdal</t>
  </si>
  <si>
    <t xml:space="preserve">        Moses//Garoeb</t>
  </si>
  <si>
    <t xml:space="preserve">        Samora Machel</t>
  </si>
  <si>
    <t xml:space="preserve">        Tobias Hainyeko</t>
  </si>
  <si>
    <t xml:space="preserve">        Windhoek East</t>
  </si>
  <si>
    <t xml:space="preserve">        Windhoek Rural</t>
  </si>
  <si>
    <t xml:space="preserve">        Windhoek West</t>
  </si>
  <si>
    <t xml:space="preserve">    Kunene</t>
  </si>
  <si>
    <t xml:space="preserve">        Epupa</t>
  </si>
  <si>
    <t xml:space="preserve">        Kamanjab</t>
  </si>
  <si>
    <t xml:space="preserve">        Khorixas</t>
  </si>
  <si>
    <t xml:space="preserve">        Opuwo Rural</t>
  </si>
  <si>
    <t xml:space="preserve">        Opuwo Urban</t>
  </si>
  <si>
    <t xml:space="preserve">        Outjo</t>
  </si>
  <si>
    <t xml:space="preserve">        Sesfontein</t>
  </si>
  <si>
    <t xml:space="preserve">    Ohangwena</t>
  </si>
  <si>
    <t xml:space="preserve">        Eenhana</t>
  </si>
  <si>
    <t xml:space="preserve">        Endola</t>
  </si>
  <si>
    <t xml:space="preserve">        Engela</t>
  </si>
  <si>
    <t xml:space="preserve">        Epembe</t>
  </si>
  <si>
    <t xml:space="preserve">        Ohangwena</t>
  </si>
  <si>
    <t xml:space="preserve">        Okongo</t>
  </si>
  <si>
    <t xml:space="preserve">        Omulonga</t>
  </si>
  <si>
    <t xml:space="preserve">        Omundaungilo</t>
  </si>
  <si>
    <t xml:space="preserve">        Ondobe</t>
  </si>
  <si>
    <t xml:space="preserve">        Ongenga</t>
  </si>
  <si>
    <t xml:space="preserve">        Oshikango</t>
  </si>
  <si>
    <t xml:space="preserve">        Oshikunde</t>
  </si>
  <si>
    <t xml:space="preserve">    Omaheke</t>
  </si>
  <si>
    <t xml:space="preserve">        Aminius</t>
  </si>
  <si>
    <t xml:space="preserve">        Epukiro</t>
  </si>
  <si>
    <t xml:space="preserve">        Gobabis</t>
  </si>
  <si>
    <t xml:space="preserve">        Kalahari</t>
  </si>
  <si>
    <t xml:space="preserve">        Okorukambe</t>
  </si>
  <si>
    <t xml:space="preserve">        Otjinene</t>
  </si>
  <si>
    <t xml:space="preserve">        Otjombinde</t>
  </si>
  <si>
    <t xml:space="preserve">    Omusati</t>
  </si>
  <si>
    <t xml:space="preserve">        Anamulenge</t>
  </si>
  <si>
    <t xml:space="preserve">        Elim</t>
  </si>
  <si>
    <t xml:space="preserve">        Etayi</t>
  </si>
  <si>
    <t xml:space="preserve">        Ogongo</t>
  </si>
  <si>
    <t xml:space="preserve">        Okahao</t>
  </si>
  <si>
    <t xml:space="preserve">        Okalongo</t>
  </si>
  <si>
    <t xml:space="preserve">        Onesi</t>
  </si>
  <si>
    <t xml:space="preserve">        Oshikuku</t>
  </si>
  <si>
    <t xml:space="preserve">        Otamanzi</t>
  </si>
  <si>
    <t xml:space="preserve">        Outapi</t>
  </si>
  <si>
    <t xml:space="preserve">        Ruacana</t>
  </si>
  <si>
    <t xml:space="preserve">        Tsandi</t>
  </si>
  <si>
    <t xml:space="preserve">    Oshana</t>
  </si>
  <si>
    <t xml:space="preserve">        Okaku</t>
  </si>
  <si>
    <t xml:space="preserve">        Okatana</t>
  </si>
  <si>
    <t xml:space="preserve">        Okatyali</t>
  </si>
  <si>
    <t xml:space="preserve">        Ompundja</t>
  </si>
  <si>
    <t xml:space="preserve">        Ondangwa Rural</t>
  </si>
  <si>
    <t xml:space="preserve">        Ondangwa Urban</t>
  </si>
  <si>
    <t xml:space="preserve">        Ongwediva</t>
  </si>
  <si>
    <t xml:space="preserve">        Oshakati East</t>
  </si>
  <si>
    <t xml:space="preserve">        Oshakati West</t>
  </si>
  <si>
    <t xml:space="preserve">        Uukwiyu</t>
  </si>
  <si>
    <t xml:space="preserve">        Uuvudhiya</t>
  </si>
  <si>
    <t xml:space="preserve">    Oshikoto</t>
  </si>
  <si>
    <t xml:space="preserve">        Eengondi</t>
  </si>
  <si>
    <t xml:space="preserve">        Guinas</t>
  </si>
  <si>
    <t xml:space="preserve">        Nehale lyaMpingana</t>
  </si>
  <si>
    <t xml:space="preserve">        Okankolo</t>
  </si>
  <si>
    <t xml:space="preserve">        Olukonda</t>
  </si>
  <si>
    <t xml:space="preserve">        Omuntele</t>
  </si>
  <si>
    <t xml:space="preserve">        Omuthiyagwiipundi</t>
  </si>
  <si>
    <t xml:space="preserve">        Onayena</t>
  </si>
  <si>
    <t xml:space="preserve">        Oniipa</t>
  </si>
  <si>
    <t xml:space="preserve">        Onyaanya</t>
  </si>
  <si>
    <t xml:space="preserve">        Tsumeb</t>
  </si>
  <si>
    <t xml:space="preserve">    Otjozondjupa</t>
  </si>
  <si>
    <t xml:space="preserve">        Grootfontein</t>
  </si>
  <si>
    <t xml:space="preserve">        Okahandja</t>
  </si>
  <si>
    <t xml:space="preserve">        Okakarara</t>
  </si>
  <si>
    <t xml:space="preserve">        Omatako</t>
  </si>
  <si>
    <t xml:space="preserve">        Otavi</t>
  </si>
  <si>
    <t xml:space="preserve">        Otjiwarongo</t>
  </si>
  <si>
    <t xml:space="preserve">        Tsumkwe</t>
  </si>
  <si>
    <t xml:space="preserve">    Zambezi</t>
  </si>
  <si>
    <t xml:space="preserve">        Judea Lyaboloma</t>
  </si>
  <si>
    <t xml:space="preserve">        Kabbe North</t>
  </si>
  <si>
    <t xml:space="preserve">        Kabbe South</t>
  </si>
  <si>
    <t xml:space="preserve">        Katima Mulilo Rural</t>
  </si>
  <si>
    <t xml:space="preserve">        Katima Mulilo Urban</t>
  </si>
  <si>
    <t xml:space="preserve">        Kongola</t>
  </si>
  <si>
    <t xml:space="preserve">        Linyanti</t>
  </si>
  <si>
    <t xml:space="preserve">        Sibbinda</t>
  </si>
  <si>
    <t xml:space="preserve">List of Tables for the 2023 Namibia Population and Housing Census Main  Report </t>
  </si>
  <si>
    <t>Table 2.1: Population size and percentage share by Census year and area</t>
  </si>
  <si>
    <t>Table 2.5 : Population Distribution by Single years</t>
  </si>
  <si>
    <t>Table 3.0 Population aged 15 years and above by Marital Status and Sex</t>
  </si>
  <si>
    <t>Table 3.01 Average age at first marriage by Sex and Area</t>
  </si>
  <si>
    <t>Table 3.5: Percent distribution of the population aged 16 years and above by area and national ID status</t>
  </si>
  <si>
    <t>Table 3.6: Percentage distribution of the population by top 20 ethnic groups and sex</t>
  </si>
  <si>
    <t>Table 3.7: Percent distribution of population five years and above by type of difficulty and degree of difficulty in performing activities.</t>
  </si>
  <si>
    <t>Table 3.8  Percent of population aged 5 years and older with a lot of difficulty or cannot do an activity at all by type and area</t>
  </si>
  <si>
    <t>Table 3.9: Percent of population aged 5 years and older with a lot of difficulty or cannot do at all in performing an activity by five year age group and type</t>
  </si>
  <si>
    <t>Table 3.10:  Percent distribution of population with albinism by sex and area</t>
  </si>
  <si>
    <t>Table 3.11: Percent distribution of population with albinism by sex and age group</t>
  </si>
  <si>
    <t>Table 3.12: Percent distribution of orphans aged 17 years and below by Orphanhood status and area</t>
  </si>
  <si>
    <t>Table 4.1: Number of births and Crude Birth Rate (CBR) by area</t>
  </si>
  <si>
    <t>Table 4.8: Deaths by cause and sex</t>
  </si>
  <si>
    <t>Table 4.11: Lifetime migration matrix by region</t>
  </si>
  <si>
    <t>Table 5.1:  Percent distribution of persons aged 3 years and above who own mobile phone by type and area</t>
  </si>
  <si>
    <t>Table 5.2:  Percent of population aged 3 years and above who used ICT platforms to access information by area  in the last 3 months</t>
  </si>
  <si>
    <t>Table 5.3: Percent distribution of population receiving Social grants by type of social grant/pension</t>
  </si>
  <si>
    <t>Table 5.4: Population aged 0-5 years attending ECD by sex and area</t>
  </si>
  <si>
    <t>Table 5.5: Percentage of children aged 0-5 years attending ECD by type and area</t>
  </si>
  <si>
    <t xml:space="preserve">Table 5.6: Main reason for not attending ECD for population aged 0 - 5 years by area </t>
  </si>
  <si>
    <t>Literacy status for the population aged 15 years and above by area and sex</t>
  </si>
  <si>
    <t>Literacy status for the population aged 15 to 34  years and above by area and sex</t>
  </si>
  <si>
    <t xml:space="preserve">Table 5.7: Percent distribution of population aged 6 years and above  by school attendance, sex and area </t>
  </si>
  <si>
    <t>Table 5.8: Primary school enrolment for the population aged 6 to 13 years old by area and sex</t>
  </si>
  <si>
    <t>Table 5.9: Distribution of the Population aged 15 years and above who left school by the highest level of education completed</t>
  </si>
  <si>
    <t>Table 6.1: Number of private households by area and Census year</t>
  </si>
  <si>
    <t>Average Household size by area and census year</t>
  </si>
  <si>
    <t>Table 6.2: Distribution of child and Orphan headed households by area</t>
  </si>
  <si>
    <t>Table 6.3 Distribution of households with orphans by area</t>
  </si>
  <si>
    <t>Table 6.4:  Distribution of household  headed by  persons with  disability by area</t>
  </si>
  <si>
    <t>Note: these are persons with a lot of difficulty or cannot do at all</t>
  </si>
  <si>
    <t>Table 6.5: Percent distribution of households by area and main source of livelihood/survival</t>
  </si>
  <si>
    <t>Table 7.1:  Percent distribution of households by area and type of housing unit</t>
  </si>
  <si>
    <t xml:space="preserve">Table 7.2: Percent distribution of households by area and type of tenure status </t>
  </si>
  <si>
    <t>Table 7.3: Percent distribution of Households by land rights status and area</t>
  </si>
  <si>
    <t>Table 7.4: Percent distribution of Households by area and land ownership type</t>
  </si>
  <si>
    <t>Table 7.5: Percent distribution of households by area and the main material used for outer walls</t>
  </si>
  <si>
    <t>Table 7.6: Percent distribution of households by area and main material used for the floor</t>
  </si>
  <si>
    <t>Table 7.7: Percent distribution of households by area and main material used for the roof</t>
  </si>
  <si>
    <t xml:space="preserve"> Table 7.8: Percent distribution of households by area and main source of energy for lighting </t>
  </si>
  <si>
    <t>Table 7.9: Percent  distribution of households by area and main source of energy for cooking</t>
  </si>
  <si>
    <t xml:space="preserve">Table 7.10: Percent distribution of households by area and main source of water for drinking 
</t>
  </si>
  <si>
    <t>Percent distribution of household’s access to safe water for drinking, by year and area</t>
  </si>
  <si>
    <t xml:space="preserve">Table 7.11:   Percent distribution of households by area and main source of water for cooking </t>
  </si>
  <si>
    <t xml:space="preserve">Table 7.12: Percent distribution of household by area and type of main toilet facilities </t>
  </si>
  <si>
    <t>Percent distribution of household with no toilet facility by year and area</t>
  </si>
  <si>
    <t xml:space="preserve">Table 7.13: Percent distribution of households by area and means of waste disposal </t>
  </si>
  <si>
    <t>Appendix I: Population by Constituency and Sex, Namibia 2023</t>
  </si>
  <si>
    <t>Appendix II: Population distribution by major age groups and areas</t>
  </si>
  <si>
    <t>Appendix III: Population distribution by town and sex</t>
  </si>
  <si>
    <t>Appendix IV: Population distribution by ethnic groups and sex</t>
  </si>
  <si>
    <t>Appendix  V: Population in the households, residential institutions and Special population by area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</si>
</sst>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#\ ###\ ##0"/>
    <numFmt numFmtId="165" formatCode="0.0"/>
    <numFmt numFmtId="166" formatCode="#\ ###\ ###"/>
    <numFmt numFmtId="167" formatCode="#\ ###\ ###\ "/>
    <numFmt numFmtId="169" formatCode="#,###,###,###,###"/>
    <numFmt numFmtId="170" formatCode="_-* #,##0_-;\-* #,##0_-;_-* &quot;-&quot;??_-;_-@_-"/>
    <numFmt numFmtId="171" formatCode="_-* #,##0.0_-;\-* #,##0.0_-;_-* &quot;-&quot;??_-;_-@_-"/>
    <numFmt numFmtId="172" formatCode="#\ ###\ ###\ ###"/>
    <numFmt numFmtId="173" formatCode="###\ ###\ ###\ ###"/>
    <numFmt numFmtId="174" formatCode="#,###,###,###"/>
    <numFmt numFmtId="175" formatCode="0.0%"/>
    <numFmt numFmtId="176" formatCode="#\ ###\ ###\ ###\ ###"/>
    <numFmt numFmtId="177" formatCode="#,##0.0"/>
    <numFmt numFmtId="178" formatCode="0\ 000"/>
    <numFmt numFmtId="179" formatCode="###;0"/>
    <numFmt numFmtId="180" formatCode="\-"/>
  </numFmts>
  <fonts count="53" x14ac:knownFonts="1">
    <font>
      <sz val="11"/>
      <color theme="1"/>
      <name val="Aptos Narrow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010202"/>
      <name val="Calibri Light"/>
      <family val="2"/>
    </font>
    <font>
      <sz val="10"/>
      <name val="Calibri Light"/>
      <family val="2"/>
    </font>
    <font>
      <sz val="10"/>
      <name val="Arial"/>
      <family val="2"/>
    </font>
    <font>
      <sz val="10"/>
      <color indexed="8"/>
      <name val="Calibri Light"/>
      <family val="2"/>
    </font>
    <font>
      <sz val="11"/>
      <color theme="1"/>
      <name val="Calibri"/>
      <family val="2"/>
    </font>
    <font>
      <sz val="10"/>
      <color rgb="FF000000"/>
      <name val="Calibri Light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Calibri Light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2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2"/>
      <color theme="1"/>
      <name val="Aptos Display"/>
      <family val="2"/>
      <scheme val="major"/>
    </font>
    <font>
      <sz val="12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Calibri Light"/>
      <family val="2"/>
    </font>
    <font>
      <sz val="11"/>
      <color theme="1"/>
      <name val="Aptos"/>
      <family val="2"/>
    </font>
    <font>
      <sz val="12"/>
      <color theme="1"/>
      <name val="Aptos Narrow"/>
      <family val="2"/>
      <scheme val="minor"/>
    </font>
    <font>
      <sz val="10"/>
      <name val="Aptos Display"/>
      <family val="2"/>
      <scheme val="major"/>
    </font>
    <font>
      <sz val="10"/>
      <color indexed="8"/>
      <name val="Aptos Display"/>
      <family val="2"/>
      <scheme val="major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Calibri Light"/>
      <family val="2"/>
    </font>
    <font>
      <b/>
      <sz val="11"/>
      <color rgb="FF000000"/>
      <name val="Calibri Light"/>
      <family val="2"/>
    </font>
    <font>
      <sz val="12"/>
      <color rgb="FF000000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b/>
      <sz val="12"/>
      <color theme="1"/>
      <name val="Aptos Narrow"/>
      <family val="2"/>
      <scheme val="minor"/>
    </font>
    <font>
      <sz val="9"/>
      <color indexed="81"/>
      <name val="Tahoma"/>
      <family val="2"/>
    </font>
    <font>
      <sz val="12"/>
      <name val="Aptos Narrow"/>
      <family val="2"/>
      <scheme val="minor"/>
    </font>
    <font>
      <b/>
      <sz val="10"/>
      <name val="Calibri Light"/>
      <family val="2"/>
    </font>
    <font>
      <b/>
      <sz val="9"/>
      <color indexed="81"/>
      <name val="Tahoma"/>
      <family val="2"/>
    </font>
    <font>
      <sz val="11"/>
      <name val="Calibri Light"/>
      <family val="2"/>
    </font>
    <font>
      <sz val="11"/>
      <color rgb="FF006100"/>
      <name val="Aptos Narrow"/>
      <family val="2"/>
      <scheme val="minor"/>
    </font>
    <font>
      <sz val="11"/>
      <name val="Calibri"/>
      <family val="2"/>
    </font>
    <font>
      <u/>
      <sz val="11"/>
      <color theme="10"/>
      <name val="Aptos Narrow"/>
      <family val="2"/>
      <scheme val="minor"/>
    </font>
    <font>
      <b/>
      <sz val="12"/>
      <name val="Calibri Light"/>
      <family val="2"/>
    </font>
    <font>
      <b/>
      <u/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5" fillId="0" borderId="0"/>
    <xf numFmtId="0" fontId="46" fillId="6" borderId="0" applyNumberFormat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540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1" fillId="0" borderId="2" xfId="0" applyFont="1" applyBorder="1"/>
    <xf numFmtId="0" fontId="8" fillId="0" borderId="2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6" xfId="0" applyFont="1" applyBorder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/>
    </xf>
    <xf numFmtId="0" fontId="7" fillId="0" borderId="0" xfId="0" applyFont="1" applyAlignment="1">
      <alignment vertical="top"/>
    </xf>
    <xf numFmtId="165" fontId="8" fillId="0" borderId="0" xfId="0" applyNumberFormat="1" applyFont="1" applyAlignment="1">
      <alignment horizontal="right" vertical="center"/>
    </xf>
    <xf numFmtId="0" fontId="0" fillId="0" borderId="2" xfId="0" applyBorder="1"/>
    <xf numFmtId="0" fontId="0" fillId="0" borderId="1" xfId="0" applyBorder="1"/>
    <xf numFmtId="165" fontId="0" fillId="0" borderId="0" xfId="0" applyNumberFormat="1"/>
    <xf numFmtId="165" fontId="0" fillId="0" borderId="2" xfId="0" applyNumberFormat="1" applyBorder="1"/>
    <xf numFmtId="0" fontId="9" fillId="0" borderId="0" xfId="0" applyFont="1"/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3" fontId="0" fillId="0" borderId="0" xfId="0" applyNumberFormat="1"/>
    <xf numFmtId="3" fontId="0" fillId="0" borderId="2" xfId="0" applyNumberFormat="1" applyBorder="1"/>
    <xf numFmtId="0" fontId="0" fillId="0" borderId="1" xfId="0" applyBorder="1" applyAlignment="1">
      <alignment textRotation="90"/>
    </xf>
    <xf numFmtId="0" fontId="0" fillId="0" borderId="1" xfId="0" applyBorder="1" applyAlignment="1">
      <alignment textRotation="90" wrapText="1"/>
    </xf>
    <xf numFmtId="0" fontId="0" fillId="0" borderId="4" xfId="0" applyBorder="1"/>
    <xf numFmtId="3" fontId="0" fillId="0" borderId="4" xfId="0" applyNumberFormat="1" applyBorder="1"/>
    <xf numFmtId="165" fontId="0" fillId="0" borderId="4" xfId="0" applyNumberFormat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0" xfId="0" applyFont="1"/>
    <xf numFmtId="16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2" xfId="0" applyFont="1" applyBorder="1"/>
    <xf numFmtId="166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4" fillId="0" borderId="1" xfId="0" applyFont="1" applyBorder="1"/>
    <xf numFmtId="165" fontId="14" fillId="0" borderId="0" xfId="0" applyNumberFormat="1" applyFont="1"/>
    <xf numFmtId="0" fontId="19" fillId="0" borderId="0" xfId="0" applyFont="1"/>
    <xf numFmtId="0" fontId="0" fillId="0" borderId="0" xfId="0" applyAlignment="1">
      <alignment horizontal="right" vertical="center" wrapText="1"/>
    </xf>
    <xf numFmtId="0" fontId="14" fillId="5" borderId="0" xfId="0" applyFont="1" applyFill="1"/>
    <xf numFmtId="0" fontId="9" fillId="0" borderId="2" xfId="0" applyFont="1" applyBorder="1"/>
    <xf numFmtId="0" fontId="14" fillId="5" borderId="2" xfId="0" applyFont="1" applyFill="1" applyBorder="1"/>
    <xf numFmtId="0" fontId="20" fillId="0" borderId="0" xfId="0" applyFont="1"/>
    <xf numFmtId="0" fontId="22" fillId="0" borderId="5" xfId="0" applyFont="1" applyBorder="1" applyAlignment="1">
      <alignment horizontal="center"/>
    </xf>
    <xf numFmtId="0" fontId="21" fillId="0" borderId="2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/>
    <xf numFmtId="170" fontId="21" fillId="0" borderId="0" xfId="2" applyNumberFormat="1" applyFont="1" applyBorder="1" applyAlignment="1">
      <alignment horizontal="right"/>
    </xf>
    <xf numFmtId="165" fontId="21" fillId="0" borderId="0" xfId="0" applyNumberFormat="1" applyFont="1" applyAlignment="1">
      <alignment horizontal="right"/>
    </xf>
    <xf numFmtId="170" fontId="21" fillId="0" borderId="0" xfId="2" applyNumberFormat="1" applyFont="1"/>
    <xf numFmtId="0" fontId="21" fillId="0" borderId="2" xfId="0" applyFont="1" applyBorder="1"/>
    <xf numFmtId="170" fontId="21" fillId="0" borderId="2" xfId="2" applyNumberFormat="1" applyFont="1" applyBorder="1" applyAlignment="1">
      <alignment horizontal="right"/>
    </xf>
    <xf numFmtId="165" fontId="21" fillId="0" borderId="2" xfId="0" applyNumberFormat="1" applyFont="1" applyBorder="1" applyAlignment="1">
      <alignment horizontal="right"/>
    </xf>
    <xf numFmtId="0" fontId="21" fillId="0" borderId="5" xfId="0" applyFont="1" applyBorder="1"/>
    <xf numFmtId="170" fontId="21" fillId="0" borderId="0" xfId="2" applyNumberFormat="1" applyFont="1" applyFill="1" applyBorder="1" applyAlignment="1"/>
    <xf numFmtId="170" fontId="21" fillId="0" borderId="0" xfId="2" applyNumberFormat="1" applyFont="1" applyBorder="1" applyAlignment="1"/>
    <xf numFmtId="171" fontId="21" fillId="0" borderId="0" xfId="2" applyNumberFormat="1" applyFont="1" applyBorder="1" applyAlignment="1"/>
    <xf numFmtId="171" fontId="21" fillId="0" borderId="2" xfId="2" applyNumberFormat="1" applyFont="1" applyBorder="1" applyAlignment="1"/>
    <xf numFmtId="171" fontId="21" fillId="0" borderId="0" xfId="0" applyNumberFormat="1" applyFo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2" fontId="0" fillId="0" borderId="0" xfId="0" applyNumberFormat="1"/>
    <xf numFmtId="0" fontId="23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24" fillId="0" borderId="0" xfId="0" applyFont="1"/>
    <xf numFmtId="172" fontId="18" fillId="0" borderId="0" xfId="0" applyNumberFormat="1" applyFont="1" applyAlignment="1">
      <alignment horizontal="right" vertical="center"/>
    </xf>
    <xf numFmtId="165" fontId="24" fillId="0" borderId="0" xfId="0" applyNumberFormat="1" applyFont="1"/>
    <xf numFmtId="0" fontId="24" fillId="0" borderId="2" xfId="0" applyFont="1" applyBorder="1"/>
    <xf numFmtId="172" fontId="18" fillId="0" borderId="2" xfId="0" applyNumberFormat="1" applyFont="1" applyBorder="1" applyAlignment="1">
      <alignment horizontal="right" vertical="center"/>
    </xf>
    <xf numFmtId="165" fontId="24" fillId="0" borderId="2" xfId="0" applyNumberFormat="1" applyFont="1" applyBorder="1"/>
    <xf numFmtId="1" fontId="0" fillId="0" borderId="0" xfId="0" applyNumberFormat="1"/>
    <xf numFmtId="172" fontId="18" fillId="0" borderId="0" xfId="0" applyNumberFormat="1" applyFont="1" applyAlignment="1">
      <alignment vertical="center"/>
    </xf>
    <xf numFmtId="1" fontId="0" fillId="0" borderId="2" xfId="0" applyNumberFormat="1" applyBorder="1"/>
    <xf numFmtId="0" fontId="23" fillId="0" borderId="0" xfId="0" applyFont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6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165" fontId="26" fillId="0" borderId="0" xfId="0" applyNumberFormat="1" applyFon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5" fontId="26" fillId="0" borderId="0" xfId="0" applyNumberFormat="1" applyFont="1" applyAlignment="1">
      <alignment vertical="center" wrapText="1"/>
    </xf>
    <xf numFmtId="165" fontId="26" fillId="0" borderId="2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right" vertical="center" wrapText="1"/>
    </xf>
    <xf numFmtId="165" fontId="18" fillId="0" borderId="1" xfId="0" applyNumberFormat="1" applyFont="1" applyBorder="1" applyAlignment="1">
      <alignment horizontal="right" vertical="center" wrapText="1"/>
    </xf>
    <xf numFmtId="0" fontId="27" fillId="0" borderId="1" xfId="3" applyFont="1" applyBorder="1" applyAlignment="1">
      <alignment horizontal="right" vertical="top" wrapText="1"/>
    </xf>
    <xf numFmtId="172" fontId="18" fillId="0" borderId="5" xfId="0" applyNumberFormat="1" applyFont="1" applyBorder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8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65" fontId="0" fillId="0" borderId="5" xfId="0" applyNumberFormat="1" applyBorder="1"/>
    <xf numFmtId="172" fontId="0" fillId="0" borderId="0" xfId="0" applyNumberFormat="1"/>
    <xf numFmtId="165" fontId="0" fillId="0" borderId="0" xfId="0" applyNumberFormat="1" applyAlignment="1">
      <alignment horizontal="right" vertical="center"/>
    </xf>
    <xf numFmtId="172" fontId="0" fillId="0" borderId="2" xfId="0" applyNumberForma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72" fontId="0" fillId="0" borderId="0" xfId="0" applyNumberFormat="1" applyAlignment="1">
      <alignment horizontal="right" vertical="center"/>
    </xf>
    <xf numFmtId="172" fontId="0" fillId="0" borderId="2" xfId="0" applyNumberForma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172" fontId="12" fillId="0" borderId="0" xfId="0" applyNumberFormat="1" applyFont="1"/>
    <xf numFmtId="172" fontId="28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72" fontId="28" fillId="0" borderId="0" xfId="0" applyNumberFormat="1" applyFont="1"/>
    <xf numFmtId="172" fontId="28" fillId="0" borderId="2" xfId="0" applyNumberFormat="1" applyFont="1" applyBorder="1"/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5" fillId="0" borderId="2" xfId="0" applyFont="1" applyBorder="1"/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right" vertical="center"/>
    </xf>
    <xf numFmtId="165" fontId="15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65" fontId="15" fillId="0" borderId="0" xfId="0" applyNumberFormat="1" applyFont="1" applyAlignment="1">
      <alignment horizontal="right" vertical="center"/>
    </xf>
    <xf numFmtId="165" fontId="15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0" fontId="31" fillId="0" borderId="0" xfId="0" applyFont="1"/>
    <xf numFmtId="0" fontId="14" fillId="0" borderId="1" xfId="0" applyFont="1" applyBorder="1" applyAlignment="1">
      <alignment vertical="center"/>
    </xf>
    <xf numFmtId="0" fontId="32" fillId="0" borderId="1" xfId="0" applyFont="1" applyBorder="1" applyAlignment="1">
      <alignment horizontal="right" vertical="center" wrapText="1"/>
    </xf>
    <xf numFmtId="0" fontId="33" fillId="0" borderId="0" xfId="4" applyFont="1" applyAlignment="1">
      <alignment horizontal="left" vertical="top" wrapText="1"/>
    </xf>
    <xf numFmtId="172" fontId="14" fillId="0" borderId="0" xfId="0" applyNumberFormat="1" applyFont="1"/>
    <xf numFmtId="0" fontId="14" fillId="0" borderId="4" xfId="0" applyFont="1" applyBorder="1"/>
    <xf numFmtId="172" fontId="14" fillId="0" borderId="4" xfId="0" applyNumberFormat="1" applyFont="1" applyBorder="1"/>
    <xf numFmtId="165" fontId="14" fillId="0" borderId="4" xfId="0" applyNumberFormat="1" applyFont="1" applyBorder="1"/>
    <xf numFmtId="172" fontId="14" fillId="0" borderId="2" xfId="0" applyNumberFormat="1" applyFont="1" applyBorder="1"/>
    <xf numFmtId="0" fontId="16" fillId="0" borderId="0" xfId="0" applyFont="1"/>
    <xf numFmtId="165" fontId="14" fillId="0" borderId="2" xfId="0" applyNumberFormat="1" applyFont="1" applyBorder="1"/>
    <xf numFmtId="165" fontId="2" fillId="0" borderId="0" xfId="0" applyNumberFormat="1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left" vertical="center"/>
    </xf>
    <xf numFmtId="1" fontId="2" fillId="0" borderId="0" xfId="5" applyNumberFormat="1" applyFont="1" applyBorder="1" applyAlignment="1">
      <alignment horizontal="right"/>
    </xf>
    <xf numFmtId="1" fontId="2" fillId="0" borderId="2" xfId="5" applyNumberFormat="1" applyFont="1" applyBorder="1" applyAlignment="1">
      <alignment horizontal="right"/>
    </xf>
    <xf numFmtId="0" fontId="2" fillId="0" borderId="1" xfId="0" applyFont="1" applyBorder="1"/>
    <xf numFmtId="166" fontId="2" fillId="0" borderId="0" xfId="5" applyNumberFormat="1" applyFont="1" applyBorder="1"/>
    <xf numFmtId="166" fontId="2" fillId="0" borderId="0" xfId="5" applyNumberFormat="1" applyFont="1" applyAlignment="1">
      <alignment horizontal="right"/>
    </xf>
    <xf numFmtId="166" fontId="2" fillId="0" borderId="2" xfId="5" applyNumberFormat="1" applyFont="1" applyBorder="1"/>
    <xf numFmtId="0" fontId="2" fillId="0" borderId="1" xfId="0" applyFont="1" applyBorder="1" applyAlignment="1">
      <alignment horizontal="right" textRotation="90" wrapText="1"/>
    </xf>
    <xf numFmtId="0" fontId="2" fillId="0" borderId="1" xfId="0" applyFont="1" applyBorder="1" applyAlignment="1">
      <alignment horizontal="right" textRotation="90"/>
    </xf>
    <xf numFmtId="0" fontId="35" fillId="0" borderId="0" xfId="0" applyFont="1" applyAlignment="1">
      <alignment horizontal="left" vertical="center" wrapText="1"/>
    </xf>
    <xf numFmtId="1" fontId="0" fillId="0" borderId="0" xfId="0" applyNumberFormat="1" applyAlignment="1">
      <alignment horizontal="right" vertical="center" wrapText="1"/>
    </xf>
    <xf numFmtId="174" fontId="0" fillId="0" borderId="0" xfId="0" applyNumberFormat="1" applyAlignment="1">
      <alignment horizontal="right" vertical="center" wrapText="1"/>
    </xf>
    <xf numFmtId="174" fontId="0" fillId="0" borderId="0" xfId="0" applyNumberFormat="1"/>
    <xf numFmtId="174" fontId="34" fillId="0" borderId="0" xfId="0" applyNumberFormat="1" applyFont="1" applyAlignment="1">
      <alignment horizontal="right" vertical="center" wrapText="1"/>
    </xf>
    <xf numFmtId="0" fontId="2" fillId="0" borderId="2" xfId="6" applyFont="1" applyBorder="1" applyAlignment="1">
      <alignment horizontal="right"/>
    </xf>
    <xf numFmtId="0" fontId="2" fillId="0" borderId="2" xfId="6" applyFont="1" applyBorder="1"/>
    <xf numFmtId="172" fontId="2" fillId="0" borderId="2" xfId="6" applyNumberFormat="1" applyFont="1" applyBorder="1"/>
    <xf numFmtId="165" fontId="2" fillId="0" borderId="2" xfId="6" applyNumberFormat="1" applyFont="1" applyBorder="1"/>
    <xf numFmtId="175" fontId="7" fillId="0" borderId="0" xfId="7" applyNumberFormat="1" applyFont="1"/>
    <xf numFmtId="172" fontId="2" fillId="0" borderId="0" xfId="0" applyNumberFormat="1" applyFont="1"/>
    <xf numFmtId="165" fontId="21" fillId="0" borderId="0" xfId="0" applyNumberFormat="1" applyFont="1"/>
    <xf numFmtId="0" fontId="8" fillId="0" borderId="0" xfId="0" applyFont="1"/>
    <xf numFmtId="172" fontId="8" fillId="0" borderId="0" xfId="0" applyNumberFormat="1" applyFont="1"/>
    <xf numFmtId="165" fontId="2" fillId="0" borderId="2" xfId="0" applyNumberFormat="1" applyFont="1" applyBorder="1"/>
    <xf numFmtId="172" fontId="2" fillId="0" borderId="2" xfId="0" applyNumberFormat="1" applyFont="1" applyBorder="1"/>
    <xf numFmtId="0" fontId="10" fillId="0" borderId="0" xfId="0" applyFont="1"/>
    <xf numFmtId="165" fontId="21" fillId="0" borderId="2" xfId="0" applyNumberFormat="1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172" fontId="21" fillId="0" borderId="0" xfId="0" applyNumberFormat="1" applyFont="1"/>
    <xf numFmtId="172" fontId="10" fillId="0" borderId="0" xfId="0" applyNumberFormat="1" applyFont="1"/>
    <xf numFmtId="165" fontId="10" fillId="0" borderId="0" xfId="0" applyNumberFormat="1" applyFont="1"/>
    <xf numFmtId="0" fontId="10" fillId="0" borderId="2" xfId="0" applyFont="1" applyBorder="1" applyAlignment="1">
      <alignment vertical="center"/>
    </xf>
    <xf numFmtId="172" fontId="21" fillId="0" borderId="2" xfId="0" applyNumberFormat="1" applyFont="1" applyBorder="1"/>
    <xf numFmtId="175" fontId="0" fillId="0" borderId="0" xfId="7" applyNumberFormat="1" applyFont="1"/>
    <xf numFmtId="0" fontId="3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176" fontId="14" fillId="0" borderId="0" xfId="0" applyNumberFormat="1" applyFont="1"/>
    <xf numFmtId="1" fontId="16" fillId="0" borderId="0" xfId="0" applyNumberFormat="1" applyFont="1"/>
    <xf numFmtId="0" fontId="38" fillId="0" borderId="2" xfId="0" applyFont="1" applyBorder="1" applyAlignment="1">
      <alignment vertical="center"/>
    </xf>
    <xf numFmtId="176" fontId="14" fillId="0" borderId="2" xfId="0" applyNumberFormat="1" applyFont="1" applyBorder="1"/>
    <xf numFmtId="0" fontId="39" fillId="0" borderId="0" xfId="0" applyFont="1" applyAlignment="1">
      <alignment vertical="center"/>
    </xf>
    <xf numFmtId="0" fontId="39" fillId="0" borderId="0" xfId="0" applyFont="1"/>
    <xf numFmtId="0" fontId="30" fillId="0" borderId="0" xfId="0" applyFont="1"/>
    <xf numFmtId="177" fontId="0" fillId="0" borderId="0" xfId="0" applyNumberFormat="1"/>
    <xf numFmtId="0" fontId="9" fillId="0" borderId="1" xfId="0" applyFont="1" applyBorder="1"/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173" fontId="24" fillId="0" borderId="2" xfId="0" applyNumberFormat="1" applyFont="1" applyBorder="1"/>
    <xf numFmtId="0" fontId="25" fillId="0" borderId="0" xfId="0" applyFont="1" applyAlignment="1">
      <alignment wrapText="1"/>
    </xf>
    <xf numFmtId="173" fontId="25" fillId="0" borderId="0" xfId="0" applyNumberFormat="1" applyFont="1"/>
    <xf numFmtId="0" fontId="24" fillId="0" borderId="0" xfId="0" applyFont="1" applyAlignment="1">
      <alignment wrapText="1"/>
    </xf>
    <xf numFmtId="173" fontId="24" fillId="0" borderId="0" xfId="0" applyNumberFormat="1" applyFont="1"/>
    <xf numFmtId="0" fontId="24" fillId="0" borderId="2" xfId="0" applyFont="1" applyBorder="1" applyAlignment="1">
      <alignment wrapText="1"/>
    </xf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3" fontId="0" fillId="3" borderId="0" xfId="0" applyNumberFormat="1" applyFill="1"/>
    <xf numFmtId="0" fontId="0" fillId="0" borderId="0" xfId="0" applyAlignment="1">
      <alignment wrapText="1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right"/>
    </xf>
    <xf numFmtId="0" fontId="13" fillId="0" borderId="0" xfId="0" applyFont="1" applyAlignment="1">
      <alignment vertical="center"/>
    </xf>
    <xf numFmtId="176" fontId="32" fillId="0" borderId="0" xfId="0" applyNumberFormat="1" applyFont="1"/>
    <xf numFmtId="2" fontId="40" fillId="0" borderId="2" xfId="0" applyNumberFormat="1" applyFont="1" applyBorder="1"/>
    <xf numFmtId="2" fontId="14" fillId="0" borderId="1" xfId="0" applyNumberFormat="1" applyFont="1" applyBorder="1"/>
    <xf numFmtId="2" fontId="14" fillId="0" borderId="0" xfId="0" applyNumberFormat="1" applyFont="1"/>
    <xf numFmtId="2" fontId="14" fillId="0" borderId="2" xfId="0" applyNumberFormat="1" applyFont="1" applyBorder="1"/>
    <xf numFmtId="0" fontId="27" fillId="0" borderId="1" xfId="3" applyFont="1" applyBorder="1" applyAlignment="1">
      <alignment horizontal="left" vertical="center" wrapText="1"/>
    </xf>
    <xf numFmtId="0" fontId="27" fillId="0" borderId="0" xfId="3" applyFont="1" applyAlignment="1">
      <alignment vertical="top" wrapText="1"/>
    </xf>
    <xf numFmtId="172" fontId="31" fillId="0" borderId="0" xfId="0" applyNumberFormat="1" applyFont="1"/>
    <xf numFmtId="172" fontId="42" fillId="0" borderId="0" xfId="3" applyNumberFormat="1" applyFont="1" applyAlignment="1">
      <alignment vertical="top" wrapText="1"/>
    </xf>
    <xf numFmtId="172" fontId="42" fillId="0" borderId="0" xfId="0" applyNumberFormat="1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2" xfId="3" applyFont="1" applyBorder="1" applyAlignment="1">
      <alignment vertical="top" wrapText="1"/>
    </xf>
    <xf numFmtId="172" fontId="31" fillId="0" borderId="2" xfId="0" applyNumberFormat="1" applyFont="1" applyBorder="1"/>
    <xf numFmtId="0" fontId="43" fillId="0" borderId="0" xfId="0" applyFont="1" applyAlignment="1">
      <alignment vertical="top"/>
    </xf>
    <xf numFmtId="166" fontId="2" fillId="0" borderId="0" xfId="0" applyNumberFormat="1" applyFont="1"/>
    <xf numFmtId="166" fontId="2" fillId="0" borderId="2" xfId="0" applyNumberFormat="1" applyFont="1" applyBorder="1"/>
    <xf numFmtId="0" fontId="43" fillId="0" borderId="0" xfId="0" applyFont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4" fillId="0" borderId="1" xfId="3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3" applyFont="1" applyAlignment="1">
      <alignment horizontal="right" vertical="center" wrapText="1"/>
    </xf>
    <xf numFmtId="165" fontId="2" fillId="0" borderId="5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" fontId="2" fillId="0" borderId="0" xfId="0" quotePrefix="1" applyNumberFormat="1" applyFont="1"/>
    <xf numFmtId="0" fontId="2" fillId="0" borderId="0" xfId="0" quotePrefix="1" applyFont="1"/>
    <xf numFmtId="0" fontId="43" fillId="0" borderId="0" xfId="0" applyFont="1"/>
    <xf numFmtId="0" fontId="1" fillId="0" borderId="0" xfId="0" applyFont="1"/>
    <xf numFmtId="0" fontId="2" fillId="0" borderId="5" xfId="0" applyFont="1" applyBorder="1" applyAlignment="1">
      <alignment horizontal="center"/>
    </xf>
    <xf numFmtId="0" fontId="43" fillId="0" borderId="2" xfId="0" applyFont="1" applyBorder="1"/>
    <xf numFmtId="172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18" fillId="0" borderId="8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right" vertical="top"/>
    </xf>
    <xf numFmtId="0" fontId="24" fillId="0" borderId="1" xfId="0" applyFont="1" applyBorder="1" applyAlignment="1">
      <alignment horizontal="right" vertical="top" wrapText="1"/>
    </xf>
    <xf numFmtId="0" fontId="24" fillId="5" borderId="0" xfId="0" applyFont="1" applyFill="1"/>
    <xf numFmtId="165" fontId="24" fillId="5" borderId="0" xfId="0" applyNumberFormat="1" applyFont="1" applyFill="1"/>
    <xf numFmtId="0" fontId="24" fillId="5" borderId="1" xfId="0" applyFont="1" applyFill="1" applyBorder="1" applyAlignment="1">
      <alignment horizontal="left" vertical="top"/>
    </xf>
    <xf numFmtId="0" fontId="14" fillId="5" borderId="1" xfId="0" applyFont="1" applyFill="1" applyBorder="1" applyAlignment="1">
      <alignment horizontal="right" vertical="top"/>
    </xf>
    <xf numFmtId="0" fontId="14" fillId="5" borderId="1" xfId="0" applyFont="1" applyFill="1" applyBorder="1" applyAlignment="1">
      <alignment horizontal="right" vertical="top" wrapText="1"/>
    </xf>
    <xf numFmtId="166" fontId="14" fillId="5" borderId="0" xfId="0" applyNumberFormat="1" applyFont="1" applyFill="1"/>
    <xf numFmtId="165" fontId="14" fillId="5" borderId="0" xfId="0" applyNumberFormat="1" applyFont="1" applyFill="1"/>
    <xf numFmtId="166" fontId="14" fillId="5" borderId="2" xfId="0" applyNumberFormat="1" applyFont="1" applyFill="1" applyBorder="1"/>
    <xf numFmtId="0" fontId="15" fillId="5" borderId="1" xfId="0" applyFont="1" applyFill="1" applyBorder="1" applyAlignment="1">
      <alignment horizontal="left" vertical="top" wrapText="1"/>
    </xf>
    <xf numFmtId="165" fontId="14" fillId="5" borderId="2" xfId="0" applyNumberFormat="1" applyFont="1" applyFill="1" applyBorder="1"/>
    <xf numFmtId="1" fontId="18" fillId="5" borderId="1" xfId="0" applyNumberFormat="1" applyFont="1" applyFill="1" applyBorder="1" applyAlignment="1">
      <alignment horizontal="left" vertical="top"/>
    </xf>
    <xf numFmtId="165" fontId="18" fillId="5" borderId="1" xfId="0" applyNumberFormat="1" applyFont="1" applyFill="1" applyBorder="1" applyAlignment="1">
      <alignment horizontal="right" vertical="top" wrapText="1"/>
    </xf>
    <xf numFmtId="165" fontId="18" fillId="5" borderId="1" xfId="0" applyNumberFormat="1" applyFont="1" applyFill="1" applyBorder="1" applyAlignment="1">
      <alignment horizontal="right" vertical="top"/>
    </xf>
    <xf numFmtId="165" fontId="24" fillId="5" borderId="1" xfId="0" applyNumberFormat="1" applyFont="1" applyFill="1" applyBorder="1" applyAlignment="1">
      <alignment horizontal="right" vertical="top" wrapText="1"/>
    </xf>
    <xf numFmtId="0" fontId="24" fillId="5" borderId="1" xfId="0" applyFont="1" applyFill="1" applyBorder="1" applyAlignment="1">
      <alignment horizontal="right" vertical="top"/>
    </xf>
    <xf numFmtId="0" fontId="14" fillId="5" borderId="1" xfId="0" applyFont="1" applyFill="1" applyBorder="1" applyAlignment="1">
      <alignment vertical="top" wrapText="1"/>
    </xf>
    <xf numFmtId="166" fontId="15" fillId="5" borderId="1" xfId="0" applyNumberFormat="1" applyFont="1" applyFill="1" applyBorder="1" applyAlignment="1">
      <alignment horizontal="right" vertical="top"/>
    </xf>
    <xf numFmtId="0" fontId="14" fillId="5" borderId="1" xfId="0" applyFont="1" applyFill="1" applyBorder="1" applyAlignment="1">
      <alignment horizontal="left" vertical="top"/>
    </xf>
    <xf numFmtId="166" fontId="14" fillId="5" borderId="1" xfId="0" applyNumberFormat="1" applyFont="1" applyFill="1" applyBorder="1" applyAlignment="1">
      <alignment horizontal="right" vertical="top"/>
    </xf>
    <xf numFmtId="165" fontId="14" fillId="5" borderId="1" xfId="0" applyNumberFormat="1" applyFont="1" applyFill="1" applyBorder="1" applyAlignment="1">
      <alignment horizontal="right" vertical="top" wrapText="1"/>
    </xf>
    <xf numFmtId="0" fontId="15" fillId="5" borderId="1" xfId="0" applyFont="1" applyFill="1" applyBorder="1" applyAlignment="1">
      <alignment horizontal="right" vertical="top" wrapText="1"/>
    </xf>
    <xf numFmtId="0" fontId="32" fillId="5" borderId="1" xfId="8" applyFont="1" applyFill="1" applyBorder="1" applyAlignment="1">
      <alignment horizontal="right" vertical="top" wrapText="1"/>
    </xf>
    <xf numFmtId="178" fontId="15" fillId="5" borderId="1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8" applyFont="1" applyBorder="1" applyAlignment="1">
      <alignment horizontal="right" vertical="top" wrapText="1"/>
    </xf>
    <xf numFmtId="0" fontId="43" fillId="0" borderId="1" xfId="8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176" fontId="2" fillId="0" borderId="0" xfId="0" applyNumberFormat="1" applyFont="1"/>
    <xf numFmtId="165" fontId="36" fillId="0" borderId="0" xfId="0" applyNumberFormat="1" applyFont="1" applyAlignment="1">
      <alignment horizontal="right" vertical="center"/>
    </xf>
    <xf numFmtId="176" fontId="2" fillId="0" borderId="2" xfId="0" applyNumberFormat="1" applyFont="1" applyBorder="1"/>
    <xf numFmtId="165" fontId="36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165" fontId="1" fillId="0" borderId="5" xfId="0" applyNumberFormat="1" applyFont="1" applyBorder="1"/>
    <xf numFmtId="165" fontId="1" fillId="0" borderId="0" xfId="0" applyNumberFormat="1" applyFont="1"/>
    <xf numFmtId="165" fontId="1" fillId="0" borderId="2" xfId="0" applyNumberFormat="1" applyFont="1" applyBorder="1"/>
    <xf numFmtId="169" fontId="2" fillId="0" borderId="0" xfId="0" applyNumberFormat="1" applyFont="1"/>
    <xf numFmtId="179" fontId="2" fillId="0" borderId="0" xfId="0" applyNumberFormat="1" applyFont="1" applyAlignment="1">
      <alignment horizontal="right"/>
    </xf>
    <xf numFmtId="0" fontId="29" fillId="0" borderId="0" xfId="0" applyFont="1"/>
    <xf numFmtId="0" fontId="2" fillId="0" borderId="5" xfId="0" applyFont="1" applyBorder="1"/>
    <xf numFmtId="0" fontId="8" fillId="0" borderId="2" xfId="0" applyFont="1" applyBorder="1" applyAlignment="1">
      <alignment horizontal="right" vertical="center" wrapText="1"/>
    </xf>
    <xf numFmtId="0" fontId="4" fillId="0" borderId="2" xfId="3" applyFont="1" applyBorder="1" applyAlignment="1">
      <alignment horizontal="right" vertical="center" wrapText="1"/>
    </xf>
    <xf numFmtId="176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 wrapText="1"/>
    </xf>
    <xf numFmtId="176" fontId="8" fillId="0" borderId="0" xfId="0" applyNumberFormat="1" applyFont="1" applyAlignment="1">
      <alignment vertical="center"/>
    </xf>
    <xf numFmtId="176" fontId="8" fillId="0" borderId="2" xfId="0" applyNumberFormat="1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8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 wrapText="1"/>
    </xf>
    <xf numFmtId="0" fontId="2" fillId="0" borderId="0" xfId="6" applyFont="1" applyAlignment="1">
      <alignment horizontal="center"/>
    </xf>
    <xf numFmtId="0" fontId="2" fillId="0" borderId="0" xfId="6" applyFont="1" applyAlignment="1">
      <alignment horizontal="right"/>
    </xf>
    <xf numFmtId="0" fontId="2" fillId="0" borderId="0" xfId="6" applyFont="1"/>
    <xf numFmtId="172" fontId="2" fillId="0" borderId="0" xfId="6" applyNumberFormat="1" applyFont="1"/>
    <xf numFmtId="165" fontId="2" fillId="0" borderId="0" xfId="6" applyNumberFormat="1" applyFont="1"/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8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9" xfId="0" applyBorder="1"/>
    <xf numFmtId="164" fontId="0" fillId="0" borderId="4" xfId="0" applyNumberFormat="1" applyBorder="1"/>
    <xf numFmtId="14" fontId="0" fillId="0" borderId="4" xfId="0" quotePrefix="1" applyNumberFormat="1" applyBorder="1"/>
    <xf numFmtId="0" fontId="0" fillId="0" borderId="4" xfId="0" applyBorder="1" applyAlignment="1">
      <alignment horizontal="right"/>
    </xf>
    <xf numFmtId="164" fontId="9" fillId="0" borderId="0" xfId="0" applyNumberFormat="1" applyFont="1"/>
    <xf numFmtId="17" fontId="0" fillId="0" borderId="0" xfId="0" quotePrefix="1" applyNumberFormat="1"/>
    <xf numFmtId="165" fontId="45" fillId="0" borderId="0" xfId="0" applyNumberFormat="1" applyFont="1"/>
    <xf numFmtId="165" fontId="8" fillId="2" borderId="0" xfId="0" applyNumberFormat="1" applyFont="1" applyFill="1" applyAlignment="1">
      <alignment horizontal="right" vertical="center"/>
    </xf>
    <xf numFmtId="180" fontId="2" fillId="0" borderId="0" xfId="0" quotePrefix="1" applyNumberFormat="1" applyFont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 wrapText="1"/>
    </xf>
    <xf numFmtId="176" fontId="2" fillId="0" borderId="5" xfId="0" applyNumberFormat="1" applyFont="1" applyBorder="1"/>
    <xf numFmtId="176" fontId="21" fillId="0" borderId="0" xfId="0" applyNumberFormat="1" applyFont="1"/>
    <xf numFmtId="176" fontId="8" fillId="0" borderId="2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right" vertical="center"/>
    </xf>
    <xf numFmtId="0" fontId="31" fillId="0" borderId="2" xfId="0" applyFont="1" applyBorder="1" applyAlignment="1">
      <alignment horizontal="right" vertical="center"/>
    </xf>
    <xf numFmtId="0" fontId="40" fillId="0" borderId="5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40" fillId="0" borderId="0" xfId="0" applyFont="1" applyAlignment="1">
      <alignment vertical="center"/>
    </xf>
    <xf numFmtId="164" fontId="40" fillId="0" borderId="0" xfId="0" applyNumberFormat="1" applyFont="1"/>
    <xf numFmtId="0" fontId="31" fillId="0" borderId="0" xfId="0" applyFont="1" applyAlignment="1">
      <alignment vertical="center"/>
    </xf>
    <xf numFmtId="164" fontId="31" fillId="0" borderId="0" xfId="0" applyNumberFormat="1" applyFont="1"/>
    <xf numFmtId="0" fontId="40" fillId="0" borderId="0" xfId="0" applyFont="1"/>
    <xf numFmtId="164" fontId="42" fillId="0" borderId="0" xfId="0" applyNumberFormat="1" applyFont="1" applyAlignment="1">
      <alignment horizontal="right" vertical="center"/>
    </xf>
    <xf numFmtId="0" fontId="31" fillId="0" borderId="4" xfId="0" applyFont="1" applyBorder="1"/>
    <xf numFmtId="164" fontId="42" fillId="0" borderId="4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2" fontId="14" fillId="0" borderId="5" xfId="0" applyNumberFormat="1" applyFont="1" applyBorder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/>
    </xf>
    <xf numFmtId="164" fontId="3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6" fillId="0" borderId="5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165" fontId="26" fillId="0" borderId="0" xfId="0" applyNumberFormat="1" applyFont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" fillId="0" borderId="1" xfId="6" applyFont="1" applyBorder="1" applyAlignment="1">
      <alignment horizontal="center"/>
    </xf>
    <xf numFmtId="0" fontId="2" fillId="0" borderId="5" xfId="6" applyFont="1" applyBorder="1" applyAlignment="1">
      <alignment horizontal="left" vertical="center"/>
    </xf>
    <xf numFmtId="0" fontId="2" fillId="0" borderId="2" xfId="6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8" fillId="0" borderId="0" xfId="0" applyNumberFormat="1" applyFont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right" vertical="center" wrapText="1"/>
    </xf>
    <xf numFmtId="0" fontId="38" fillId="0" borderId="2" xfId="0" applyFont="1" applyBorder="1" applyAlignment="1">
      <alignment horizontal="right" vertical="center" wrapText="1"/>
    </xf>
    <xf numFmtId="0" fontId="38" fillId="0" borderId="5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9" fillId="0" borderId="2" xfId="0" applyFont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48" fillId="0" borderId="0" xfId="12"/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48" fillId="0" borderId="0" xfId="12" applyAlignment="1">
      <alignment vertical="center"/>
    </xf>
    <xf numFmtId="0" fontId="50" fillId="0" borderId="0" xfId="12" applyFont="1" applyAlignment="1">
      <alignment vertical="center"/>
    </xf>
    <xf numFmtId="0" fontId="43" fillId="0" borderId="2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left" vertical="top" wrapText="1"/>
    </xf>
    <xf numFmtId="0" fontId="31" fillId="0" borderId="5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/>
    </xf>
    <xf numFmtId="0" fontId="31" fillId="0" borderId="5" xfId="0" applyFont="1" applyBorder="1" applyAlignment="1">
      <alignment horizontal="center" textRotation="90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textRotation="90"/>
    </xf>
    <xf numFmtId="0" fontId="31" fillId="0" borderId="2" xfId="0" applyFont="1" applyBorder="1" applyAlignment="1">
      <alignment horizontal="center" textRotation="90"/>
    </xf>
    <xf numFmtId="3" fontId="31" fillId="4" borderId="0" xfId="0" applyNumberFormat="1" applyFont="1" applyFill="1"/>
    <xf numFmtId="3" fontId="31" fillId="0" borderId="0" xfId="0" applyNumberFormat="1" applyFont="1"/>
    <xf numFmtId="0" fontId="31" fillId="0" borderId="0" xfId="0" applyFont="1" applyAlignment="1">
      <alignment wrapText="1"/>
    </xf>
    <xf numFmtId="3" fontId="31" fillId="0" borderId="2" xfId="0" applyNumberFormat="1" applyFont="1" applyBorder="1"/>
    <xf numFmtId="0" fontId="49" fillId="0" borderId="0" xfId="0" applyFont="1"/>
    <xf numFmtId="0" fontId="2" fillId="0" borderId="5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top" wrapText="1"/>
    </xf>
    <xf numFmtId="0" fontId="51" fillId="0" borderId="0" xfId="0" applyFont="1"/>
    <xf numFmtId="0" fontId="37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77" fontId="0" fillId="0" borderId="0" xfId="0" applyNumberFormat="1" applyBorder="1"/>
    <xf numFmtId="177" fontId="0" fillId="0" borderId="2" xfId="0" applyNumberFormat="1" applyBorder="1"/>
    <xf numFmtId="0" fontId="52" fillId="0" borderId="0" xfId="0" applyFont="1"/>
    <xf numFmtId="0" fontId="50" fillId="0" borderId="0" xfId="12" applyFont="1"/>
    <xf numFmtId="0" fontId="13" fillId="0" borderId="2" xfId="0" applyFont="1" applyBorder="1" applyAlignment="1">
      <alignment horizontal="left" vertical="top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horizontal="left"/>
    </xf>
    <xf numFmtId="0" fontId="46" fillId="6" borderId="0" xfId="9"/>
  </cellXfs>
  <cellStyles count="13">
    <cellStyle name="Comma" xfId="2" builtinId="3"/>
    <cellStyle name="Comma 2" xfId="5" xr:uid="{9E4B0BFD-6D9C-4BF3-B1A6-A93959C365A5}"/>
    <cellStyle name="Good" xfId="9" builtinId="26"/>
    <cellStyle name="Hyperlink" xfId="12" builtinId="8"/>
    <cellStyle name="Normal" xfId="0" builtinId="0"/>
    <cellStyle name="Normal 10 3" xfId="3" xr:uid="{A4F860D8-664C-4B8C-8341-2EEEC6126151}"/>
    <cellStyle name="Normal 11" xfId="8" xr:uid="{945878E3-05DA-4959-BB20-61A97EA74487}"/>
    <cellStyle name="Normal 2" xfId="6" xr:uid="{BADACE22-226D-4600-AE7B-BCE262D6CB59}"/>
    <cellStyle name="Normal 2 2" xfId="10" xr:uid="{206C080A-83D5-429B-A771-E0606DF93FBD}"/>
    <cellStyle name="Normal_ICT" xfId="4" xr:uid="{A835424B-ACDF-49FA-9826-5CF09EC4D8C6}"/>
    <cellStyle name="Normal_Sheet1" xfId="1" xr:uid="{024DA306-EF9D-4C02-83F7-F3E5821E1561}"/>
    <cellStyle name="Percent" xfId="7" builtinId="5"/>
    <cellStyle name="Percent 2" xfId="11" xr:uid="{6E09E2AC-D4C9-46D5-9A10-AC7F2C38E2CE}"/>
  </cellStyles>
  <dxfs count="0"/>
  <tableStyles count="0" defaultTableStyle="TableStyleMedium2" defaultPivotStyle="PivotStyleLight16"/>
  <colors>
    <mruColors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microsoft.com/office/2017/10/relationships/person" Target="persons/perso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onnections" Target="connections.xml"/><Relationship Id="rId78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2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'Table 2.2 &amp; Fig 2.3 '!$J$3:$J$21</c15:sqref>
                  </c15:fullRef>
                </c:ext>
              </c:extLst>
              <c:f>('Table 2.2 &amp; Fig 2.3 '!$J$3,'Table 2.2 &amp; Fig 2.3 '!$J$5:$J$6,'Table 2.2 &amp; Fig 2.3 '!$J$8:$J$21)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2.2 &amp; Fig 2.3 '!$K$3:$K$21</c15:sqref>
                  </c15:fullRef>
                </c:ext>
              </c:extLst>
              <c:f>('Table 2.2 &amp; Fig 2.3 '!$K$3,'Table 2.2 &amp; Fig 2.3 '!$K$5:$K$6,'Table 2.2 &amp; Fig 2.3 '!$K$8:$K$21)</c:f>
              <c:numCache>
                <c:formatCode>0</c:formatCode>
                <c:ptCount val="17"/>
                <c:pt idx="0">
                  <c:v>95.223220600745265</c:v>
                </c:pt>
                <c:pt idx="1">
                  <c:v>92.05357290223796</c:v>
                </c:pt>
                <c:pt idx="2">
                  <c:v>98.505798511583876</c:v>
                </c:pt>
                <c:pt idx="3">
                  <c:v>102.66860926175238</c:v>
                </c:pt>
                <c:pt idx="4">
                  <c:v>103.76471785823351</c:v>
                </c:pt>
                <c:pt idx="5">
                  <c:v>103.75498978169108</c:v>
                </c:pt>
                <c:pt idx="6">
                  <c:v>88.113959917664999</c:v>
                </c:pt>
                <c:pt idx="7">
                  <c:v>93.067694139022024</c:v>
                </c:pt>
                <c:pt idx="8">
                  <c:v>95.095061533606824</c:v>
                </c:pt>
                <c:pt idx="9">
                  <c:v>100.63799033045906</c:v>
                </c:pt>
                <c:pt idx="10">
                  <c:v>89.705551935650576</c:v>
                </c:pt>
                <c:pt idx="11">
                  <c:v>111.97280313176059</c:v>
                </c:pt>
                <c:pt idx="12">
                  <c:v>86.930214986482184</c:v>
                </c:pt>
                <c:pt idx="13">
                  <c:v>85.765797670693729</c:v>
                </c:pt>
                <c:pt idx="14">
                  <c:v>98.034295917739058</c:v>
                </c:pt>
                <c:pt idx="15">
                  <c:v>105.34636523421153</c:v>
                </c:pt>
                <c:pt idx="16">
                  <c:v>96.712998784127336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6-448F-A5D3-9886F404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3608232"/>
        <c:axId val="572015176"/>
      </c:barChart>
      <c:catAx>
        <c:axId val="863608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572015176"/>
        <c:crosses val="autoZero"/>
        <c:auto val="1"/>
        <c:lblAlgn val="ctr"/>
        <c:lblOffset val="100"/>
        <c:noMultiLvlLbl val="0"/>
      </c:catAx>
      <c:valAx>
        <c:axId val="57201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Sex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8636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6.4-6.7'!$G$21</c:f>
              <c:strCache>
                <c:ptCount val="1"/>
                <c:pt idx="0">
                  <c:v>Namibia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6.4-6.7'!$A$22:$A$28</c:f>
              <c:strCache>
                <c:ptCount val="7"/>
                <c:pt idx="0">
                  <c:v>Computer / Laptop</c:v>
                </c:pt>
                <c:pt idx="1">
                  <c:v>Smartphone</c:v>
                </c:pt>
                <c:pt idx="2">
                  <c:v>Radio</c:v>
                </c:pt>
                <c:pt idx="3">
                  <c:v>Television</c:v>
                </c:pt>
                <c:pt idx="4">
                  <c:v>Tv Decorder</c:v>
                </c:pt>
                <c:pt idx="5">
                  <c:v>Telephone (Fixed)</c:v>
                </c:pt>
                <c:pt idx="6">
                  <c:v>Telephone (mobile)</c:v>
                </c:pt>
              </c:strCache>
            </c:strRef>
          </c:cat>
          <c:val>
            <c:numRef>
              <c:f>'Fig 6.4-6.7'!$G$22:$G$28</c:f>
              <c:numCache>
                <c:formatCode>0.0</c:formatCode>
                <c:ptCount val="7"/>
                <c:pt idx="0">
                  <c:v>19.575084717302691</c:v>
                </c:pt>
                <c:pt idx="1">
                  <c:v>52.44830690999671</c:v>
                </c:pt>
                <c:pt idx="2">
                  <c:v>47.169324866230617</c:v>
                </c:pt>
                <c:pt idx="3">
                  <c:v>35.103042418809558</c:v>
                </c:pt>
                <c:pt idx="4">
                  <c:v>30.152087886516494</c:v>
                </c:pt>
                <c:pt idx="5">
                  <c:v>2.9523798191022808</c:v>
                </c:pt>
                <c:pt idx="6">
                  <c:v>30.781435308770273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8-4A04-884D-6696ACA95D76}"/>
            </c:ext>
          </c:extLst>
        </c:ser>
        <c:ser>
          <c:idx val="1"/>
          <c:order val="1"/>
          <c:tx>
            <c:strRef>
              <c:f>'Fig 6.4-6.7'!$H$21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6.4-6.7'!$A$22:$A$28</c:f>
              <c:strCache>
                <c:ptCount val="7"/>
                <c:pt idx="0">
                  <c:v>Computer / Laptop</c:v>
                </c:pt>
                <c:pt idx="1">
                  <c:v>Smartphone</c:v>
                </c:pt>
                <c:pt idx="2">
                  <c:v>Radio</c:v>
                </c:pt>
                <c:pt idx="3">
                  <c:v>Television</c:v>
                </c:pt>
                <c:pt idx="4">
                  <c:v>Tv Decorder</c:v>
                </c:pt>
                <c:pt idx="5">
                  <c:v>Telephone (Fixed)</c:v>
                </c:pt>
                <c:pt idx="6">
                  <c:v>Telephone (mobile)</c:v>
                </c:pt>
              </c:strCache>
            </c:strRef>
          </c:cat>
          <c:val>
            <c:numRef>
              <c:f>'Fig 6.4-6.7'!$H$22:$H$28</c:f>
              <c:numCache>
                <c:formatCode>0.0</c:formatCode>
                <c:ptCount val="7"/>
                <c:pt idx="0">
                  <c:v>30.473607827701699</c:v>
                </c:pt>
                <c:pt idx="1">
                  <c:v>68.535855635698923</c:v>
                </c:pt>
                <c:pt idx="2">
                  <c:v>46.851750342292917</c:v>
                </c:pt>
                <c:pt idx="3">
                  <c:v>52.194417546647223</c:v>
                </c:pt>
                <c:pt idx="4">
                  <c:v>45.510589951197602</c:v>
                </c:pt>
                <c:pt idx="5">
                  <c:v>4.4883234046252403</c:v>
                </c:pt>
                <c:pt idx="6">
                  <c:v>37.253784540192555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8-4A04-884D-6696ACA95D76}"/>
            </c:ext>
          </c:extLst>
        </c:ser>
        <c:ser>
          <c:idx val="2"/>
          <c:order val="2"/>
          <c:tx>
            <c:strRef>
              <c:f>'Fig 6.4-6.7'!$I$21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6.4-6.7'!$A$22:$A$28</c:f>
              <c:strCache>
                <c:ptCount val="7"/>
                <c:pt idx="0">
                  <c:v>Computer / Laptop</c:v>
                </c:pt>
                <c:pt idx="1">
                  <c:v>Smartphone</c:v>
                </c:pt>
                <c:pt idx="2">
                  <c:v>Radio</c:v>
                </c:pt>
                <c:pt idx="3">
                  <c:v>Television</c:v>
                </c:pt>
                <c:pt idx="4">
                  <c:v>Tv Decorder</c:v>
                </c:pt>
                <c:pt idx="5">
                  <c:v>Telephone (Fixed)</c:v>
                </c:pt>
                <c:pt idx="6">
                  <c:v>Telephone (mobile)</c:v>
                </c:pt>
              </c:strCache>
            </c:strRef>
          </c:cat>
          <c:val>
            <c:numRef>
              <c:f>'Fig 6.4-6.7'!$I$22:$I$28</c:f>
              <c:numCache>
                <c:formatCode>0.0</c:formatCode>
                <c:ptCount val="7"/>
                <c:pt idx="0">
                  <c:v>6.3868271871895272</c:v>
                </c:pt>
                <c:pt idx="1">
                  <c:v>32.98083104435743</c:v>
                </c:pt>
                <c:pt idx="2">
                  <c:v>47.553620478055052</c:v>
                </c:pt>
                <c:pt idx="3">
                  <c:v>14.420840395067499</c:v>
                </c:pt>
                <c:pt idx="4">
                  <c:v>11.566828356028285</c:v>
                </c:pt>
                <c:pt idx="5">
                  <c:v>1.0937408684471976</c:v>
                </c:pt>
                <c:pt idx="6">
                  <c:v>22.949272397872715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A8-4A04-884D-6696ACA95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805088"/>
        <c:axId val="1072813008"/>
      </c:barChart>
      <c:catAx>
        <c:axId val="107280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1072813008"/>
        <c:crosses val="autoZero"/>
        <c:auto val="1"/>
        <c:lblAlgn val="ctr"/>
        <c:lblOffset val="100"/>
        <c:noMultiLvlLbl val="0"/>
      </c:catAx>
      <c:valAx>
        <c:axId val="107281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1072805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6.4-6.7'!$G$38</c:f>
              <c:strCache>
                <c:ptCount val="1"/>
                <c:pt idx="0">
                  <c:v>Namibia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6.4-6.7'!$A$39:$A$47</c:f>
              <c:strCache>
                <c:ptCount val="9"/>
                <c:pt idx="0">
                  <c:v>Computer / Laptop</c:v>
                </c:pt>
                <c:pt idx="1">
                  <c:v>Smartphone</c:v>
                </c:pt>
                <c:pt idx="2">
                  <c:v>Radio</c:v>
                </c:pt>
                <c:pt idx="3">
                  <c:v>Television</c:v>
                </c:pt>
                <c:pt idx="4">
                  <c:v>Tv Decorder</c:v>
                </c:pt>
                <c:pt idx="5">
                  <c:v>Telephone (Fixed)</c:v>
                </c:pt>
                <c:pt idx="6">
                  <c:v>Telephone (mobile)</c:v>
                </c:pt>
                <c:pt idx="7">
                  <c:v>Home Fixed Internet </c:v>
                </c:pt>
                <c:pt idx="8">
                  <c:v>Mobile internet connectivity</c:v>
                </c:pt>
              </c:strCache>
            </c:strRef>
          </c:cat>
          <c:val>
            <c:numRef>
              <c:f>'Fig 6.4-6.7'!$G$39:$G$47</c:f>
              <c:numCache>
                <c:formatCode>0.0</c:formatCode>
                <c:ptCount val="9"/>
                <c:pt idx="0">
                  <c:v>4.4324039881587485</c:v>
                </c:pt>
                <c:pt idx="1">
                  <c:v>5.9813126124661036</c:v>
                </c:pt>
                <c:pt idx="2">
                  <c:v>11.777126394381355</c:v>
                </c:pt>
                <c:pt idx="3">
                  <c:v>6.5025074735006392</c:v>
                </c:pt>
                <c:pt idx="4">
                  <c:v>4.7157425440179601</c:v>
                </c:pt>
                <c:pt idx="5">
                  <c:v>2.3379727873347798</c:v>
                </c:pt>
                <c:pt idx="6">
                  <c:v>4.3397206808058293</c:v>
                </c:pt>
                <c:pt idx="7">
                  <c:v>15.003060796812012</c:v>
                </c:pt>
                <c:pt idx="8">
                  <c:v>34.863863955184115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7-407D-B543-6B45898E837C}"/>
            </c:ext>
          </c:extLst>
        </c:ser>
        <c:ser>
          <c:idx val="1"/>
          <c:order val="1"/>
          <c:tx>
            <c:strRef>
              <c:f>'Fig 6.4-6.7'!$H$38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6.4-6.7'!$A$39:$A$47</c:f>
              <c:strCache>
                <c:ptCount val="9"/>
                <c:pt idx="0">
                  <c:v>Computer / Laptop</c:v>
                </c:pt>
                <c:pt idx="1">
                  <c:v>Smartphone</c:v>
                </c:pt>
                <c:pt idx="2">
                  <c:v>Radio</c:v>
                </c:pt>
                <c:pt idx="3">
                  <c:v>Television</c:v>
                </c:pt>
                <c:pt idx="4">
                  <c:v>Tv Decorder</c:v>
                </c:pt>
                <c:pt idx="5">
                  <c:v>Telephone (Fixed)</c:v>
                </c:pt>
                <c:pt idx="6">
                  <c:v>Telephone (mobile)</c:v>
                </c:pt>
                <c:pt idx="7">
                  <c:v>Home Fixed Internet </c:v>
                </c:pt>
                <c:pt idx="8">
                  <c:v>Mobile internet connectivity</c:v>
                </c:pt>
              </c:strCache>
            </c:strRef>
          </c:cat>
          <c:val>
            <c:numRef>
              <c:f>'Fig 6.4-6.7'!$H$39:$H$47</c:f>
              <c:numCache>
                <c:formatCode>0.0</c:formatCode>
                <c:ptCount val="9"/>
                <c:pt idx="0">
                  <c:v>5.0642448185183486</c:v>
                </c:pt>
                <c:pt idx="1">
                  <c:v>4.7780951852003897</c:v>
                </c:pt>
                <c:pt idx="2">
                  <c:v>13.386490356636619</c:v>
                </c:pt>
                <c:pt idx="3">
                  <c:v>6.2368546239124498</c:v>
                </c:pt>
                <c:pt idx="4">
                  <c:v>4.9444724825472877</c:v>
                </c:pt>
                <c:pt idx="5">
                  <c:v>2.5700342172177559</c:v>
                </c:pt>
                <c:pt idx="6">
                  <c:v>4.4079117355156372</c:v>
                </c:pt>
                <c:pt idx="7">
                  <c:v>23.166770904015515</c:v>
                </c:pt>
                <c:pt idx="8">
                  <c:v>50.310900972908755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7-407D-B543-6B45898E837C}"/>
            </c:ext>
          </c:extLst>
        </c:ser>
        <c:ser>
          <c:idx val="2"/>
          <c:order val="2"/>
          <c:tx>
            <c:strRef>
              <c:f>'Fig 6.4-6.7'!$I$38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6.4-6.7'!$A$39:$A$47</c:f>
              <c:strCache>
                <c:ptCount val="9"/>
                <c:pt idx="0">
                  <c:v>Computer / Laptop</c:v>
                </c:pt>
                <c:pt idx="1">
                  <c:v>Smartphone</c:v>
                </c:pt>
                <c:pt idx="2">
                  <c:v>Radio</c:v>
                </c:pt>
                <c:pt idx="3">
                  <c:v>Television</c:v>
                </c:pt>
                <c:pt idx="4">
                  <c:v>Tv Decorder</c:v>
                </c:pt>
                <c:pt idx="5">
                  <c:v>Telephone (Fixed)</c:v>
                </c:pt>
                <c:pt idx="6">
                  <c:v>Telephone (mobile)</c:v>
                </c:pt>
                <c:pt idx="7">
                  <c:v>Home Fixed Internet </c:v>
                </c:pt>
                <c:pt idx="8">
                  <c:v>Mobile internet connectivity</c:v>
                </c:pt>
              </c:strCache>
            </c:strRef>
          </c:cat>
          <c:val>
            <c:numRef>
              <c:f>'Fig 6.4-6.7'!$I$39:$I$47</c:f>
              <c:numCache>
                <c:formatCode>0.0</c:formatCode>
                <c:ptCount val="9"/>
                <c:pt idx="0">
                  <c:v>3.6678160247793814</c:v>
                </c:pt>
                <c:pt idx="1">
                  <c:v>7.4373210215650758</c:v>
                </c:pt>
                <c:pt idx="2">
                  <c:v>9.8296417509204606</c:v>
                </c:pt>
                <c:pt idx="3">
                  <c:v>6.8239728829407991</c:v>
                </c:pt>
                <c:pt idx="4">
                  <c:v>4.4389573958272459</c:v>
                </c:pt>
                <c:pt idx="5">
                  <c:v>2.0571562153000991</c:v>
                </c:pt>
                <c:pt idx="6">
                  <c:v>4.2572029688504474</c:v>
                </c:pt>
                <c:pt idx="7">
                  <c:v>5.1241891181111567</c:v>
                </c:pt>
                <c:pt idx="8">
                  <c:v>16.171468645900298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7-407D-B543-6B45898E8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7143912"/>
        <c:axId val="927146792"/>
      </c:barChart>
      <c:catAx>
        <c:axId val="927143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927146792"/>
        <c:crosses val="autoZero"/>
        <c:auto val="1"/>
        <c:lblAlgn val="ctr"/>
        <c:lblOffset val="100"/>
        <c:noMultiLvlLbl val="0"/>
      </c:catAx>
      <c:valAx>
        <c:axId val="92714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927143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6.4-6.7'!$G$52</c:f>
              <c:strCache>
                <c:ptCount val="1"/>
                <c:pt idx="0">
                  <c:v>Namibia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6.4-6.7'!$A$53:$A$60</c:f>
              <c:strCache>
                <c:ptCount val="8"/>
                <c:pt idx="0">
                  <c:v>Refrigerator</c:v>
                </c:pt>
                <c:pt idx="1">
                  <c:v>Electric/ Gas Stove</c:v>
                </c:pt>
                <c:pt idx="2">
                  <c:v>Vacuum Cleaner</c:v>
                </c:pt>
                <c:pt idx="3">
                  <c:v>Washing Machine</c:v>
                </c:pt>
                <c:pt idx="4">
                  <c:v>Microwave</c:v>
                </c:pt>
                <c:pt idx="5">
                  <c:v>Generator</c:v>
                </c:pt>
                <c:pt idx="6">
                  <c:v>Sewing / Knitting Machine</c:v>
                </c:pt>
                <c:pt idx="7">
                  <c:v>Air Conditioner</c:v>
                </c:pt>
              </c:strCache>
            </c:strRef>
          </c:cat>
          <c:val>
            <c:numRef>
              <c:f>'Fig 6.4-6.7'!$G$53:$G$60</c:f>
              <c:numCache>
                <c:formatCode>0.0</c:formatCode>
                <c:ptCount val="8"/>
                <c:pt idx="0">
                  <c:v>41.647594531023785</c:v>
                </c:pt>
                <c:pt idx="1">
                  <c:v>46.302517786336551</c:v>
                </c:pt>
                <c:pt idx="2">
                  <c:v>5.2065277606998981</c:v>
                </c:pt>
                <c:pt idx="3">
                  <c:v>18.405106704797717</c:v>
                </c:pt>
                <c:pt idx="4">
                  <c:v>26.022193751743593</c:v>
                </c:pt>
                <c:pt idx="5">
                  <c:v>3.7013825810912828</c:v>
                </c:pt>
                <c:pt idx="6">
                  <c:v>5.8059944019811223</c:v>
                </c:pt>
                <c:pt idx="7">
                  <c:v>6.0043181694980694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4-431D-A05D-3B549B4F3474}"/>
            </c:ext>
          </c:extLst>
        </c:ser>
        <c:ser>
          <c:idx val="1"/>
          <c:order val="1"/>
          <c:tx>
            <c:strRef>
              <c:f>'Fig 6.4-6.7'!$H$52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6.4-6.7'!$A$53:$A$60</c:f>
              <c:strCache>
                <c:ptCount val="8"/>
                <c:pt idx="0">
                  <c:v>Refrigerator</c:v>
                </c:pt>
                <c:pt idx="1">
                  <c:v>Electric/ Gas Stove</c:v>
                </c:pt>
                <c:pt idx="2">
                  <c:v>Vacuum Cleaner</c:v>
                </c:pt>
                <c:pt idx="3">
                  <c:v>Washing Machine</c:v>
                </c:pt>
                <c:pt idx="4">
                  <c:v>Microwave</c:v>
                </c:pt>
                <c:pt idx="5">
                  <c:v>Generator</c:v>
                </c:pt>
                <c:pt idx="6">
                  <c:v>Sewing / Knitting Machine</c:v>
                </c:pt>
                <c:pt idx="7">
                  <c:v>Air Conditioner</c:v>
                </c:pt>
              </c:strCache>
            </c:strRef>
          </c:cat>
          <c:val>
            <c:numRef>
              <c:f>'Fig 6.4-6.7'!$H$53:$H$60</c:f>
              <c:numCache>
                <c:formatCode>0.0</c:formatCode>
                <c:ptCount val="8"/>
                <c:pt idx="0">
                  <c:v>60.831548419657153</c:v>
                </c:pt>
                <c:pt idx="1">
                  <c:v>68.237632178190324</c:v>
                </c:pt>
                <c:pt idx="2">
                  <c:v>8.4683388108249069</c:v>
                </c:pt>
                <c:pt idx="3">
                  <c:v>29.676252478152414</c:v>
                </c:pt>
                <c:pt idx="4">
                  <c:v>40.770889526923419</c:v>
                </c:pt>
                <c:pt idx="5">
                  <c:v>2.9023058589439268</c:v>
                </c:pt>
                <c:pt idx="6">
                  <c:v>7.1491527797565428</c:v>
                </c:pt>
                <c:pt idx="7">
                  <c:v>8.9556383551587828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4-431D-A05D-3B549B4F3474}"/>
            </c:ext>
          </c:extLst>
        </c:ser>
        <c:ser>
          <c:idx val="2"/>
          <c:order val="2"/>
          <c:tx>
            <c:strRef>
              <c:f>'Fig 6.4-6.7'!$I$52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6.4-6.7'!$A$53:$A$60</c:f>
              <c:strCache>
                <c:ptCount val="8"/>
                <c:pt idx="0">
                  <c:v>Refrigerator</c:v>
                </c:pt>
                <c:pt idx="1">
                  <c:v>Electric/ Gas Stove</c:v>
                </c:pt>
                <c:pt idx="2">
                  <c:v>Vacuum Cleaner</c:v>
                </c:pt>
                <c:pt idx="3">
                  <c:v>Washing Machine</c:v>
                </c:pt>
                <c:pt idx="4">
                  <c:v>Microwave</c:v>
                </c:pt>
                <c:pt idx="5">
                  <c:v>Generator</c:v>
                </c:pt>
                <c:pt idx="6">
                  <c:v>Sewing / Knitting Machine</c:v>
                </c:pt>
                <c:pt idx="7">
                  <c:v>Air Conditioner</c:v>
                </c:pt>
              </c:strCache>
            </c:strRef>
          </c:cat>
          <c:val>
            <c:numRef>
              <c:f>'Fig 6.4-6.7'!$I$53:$I$60</c:f>
              <c:numCache>
                <c:formatCode>0.0</c:formatCode>
                <c:ptCount val="8"/>
                <c:pt idx="0">
                  <c:v>18.433171643971711</c:v>
                </c:pt>
                <c:pt idx="1">
                  <c:v>19.758927006019519</c:v>
                </c:pt>
                <c:pt idx="2">
                  <c:v>1.2594237624919642</c:v>
                </c:pt>
                <c:pt idx="3">
                  <c:v>4.7659400385716788</c:v>
                </c:pt>
                <c:pt idx="4">
                  <c:v>8.1748582783005084</c:v>
                </c:pt>
                <c:pt idx="5">
                  <c:v>4.6683420022207933</c:v>
                </c:pt>
                <c:pt idx="6">
                  <c:v>4.1806440301560404</c:v>
                </c:pt>
                <c:pt idx="7">
                  <c:v>2.4329378762199751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4-431D-A05D-3B549B4F3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2362264"/>
        <c:axId val="1102362624"/>
      </c:barChart>
      <c:catAx>
        <c:axId val="110236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1102362624"/>
        <c:crosses val="autoZero"/>
        <c:auto val="1"/>
        <c:lblAlgn val="ctr"/>
        <c:lblOffset val="100"/>
        <c:noMultiLvlLbl val="0"/>
      </c:catAx>
      <c:valAx>
        <c:axId val="110236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1102362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'[3]7.6.3'!$A$4:$A$22</c15:sqref>
                  </c15:fullRef>
                </c:ext>
              </c:extLst>
              <c:f>('[3]7.6.3'!$A$4,'[3]7.6.3'!$A$6:$A$7,'[3]7.6.3'!$A$9:$A$22)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'[3]7.6.3'!$D$4:$D$22</c15:sqref>
                  </c15:fullRef>
                </c:ext>
              </c:extLst>
              <c:f>('[3]7.6.3'!$D$4,'[3]7.6.3'!$D$6:$D$7,'[3]7.6.3'!$D$9:$D$22)</c:f>
              <c:numCache>
                <c:formatCode>General</c:formatCode>
                <c:ptCount val="17"/>
                <c:pt idx="0">
                  <c:v>80.026202620692317</c:v>
                </c:pt>
                <c:pt idx="1">
                  <c:v>97.772051276451705</c:v>
                </c:pt>
                <c:pt idx="2">
                  <c:v>62.801631310305062</c:v>
                </c:pt>
                <c:pt idx="3">
                  <c:v>92.38136077758719</c:v>
                </c:pt>
                <c:pt idx="4">
                  <c:v>96.273460875872701</c:v>
                </c:pt>
                <c:pt idx="5">
                  <c:v>93.401357020769666</c:v>
                </c:pt>
                <c:pt idx="6">
                  <c:v>71.91757049891541</c:v>
                </c:pt>
                <c:pt idx="7">
                  <c:v>56.496968811628079</c:v>
                </c:pt>
                <c:pt idx="8">
                  <c:v>98.812585254589763</c:v>
                </c:pt>
                <c:pt idx="9">
                  <c:v>67.082995404163299</c:v>
                </c:pt>
                <c:pt idx="10">
                  <c:v>56.457699608901493</c:v>
                </c:pt>
                <c:pt idx="11">
                  <c:v>85.074811425745025</c:v>
                </c:pt>
                <c:pt idx="12">
                  <c:v>51.713135466186991</c:v>
                </c:pt>
                <c:pt idx="13">
                  <c:v>84.1165111039588</c:v>
                </c:pt>
                <c:pt idx="14">
                  <c:v>69.719251336898395</c:v>
                </c:pt>
                <c:pt idx="15">
                  <c:v>94.595083152566886</c:v>
                </c:pt>
                <c:pt idx="16">
                  <c:v>73.180472677724012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F-4669-9520-8B454F982FD6}"/>
            </c:ext>
          </c:extLst>
        </c:ser>
        <c:ser>
          <c:idx val="1"/>
          <c:order val="1"/>
          <c:tx>
            <c:v>2023</c:v>
          </c:tx>
          <c:spPr>
            <a:solidFill>
              <a:srgbClr val="A078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'[3]7.6.3'!$A$4:$A$22</c15:sqref>
                  </c15:fullRef>
                </c:ext>
              </c:extLst>
              <c:f>('[3]7.6.3'!$A$4,'[3]7.6.3'!$A$6:$A$7,'[3]7.6.3'!$A$9:$A$22)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'[3]7.6.3'!$H$4:$H$22</c15:sqref>
                  </c15:fullRef>
                </c:ext>
              </c:extLst>
              <c:f>('[3]7.6.3'!$H$4,'[3]7.6.3'!$H$6:$H$7,'[3]7.6.3'!$H$9:$H$22)</c:f>
              <c:numCache>
                <c:formatCode>General</c:formatCode>
                <c:ptCount val="17"/>
                <c:pt idx="0">
                  <c:v>91.410200981306005</c:v>
                </c:pt>
                <c:pt idx="1">
                  <c:v>97.967091064470793</c:v>
                </c:pt>
                <c:pt idx="2">
                  <c:v>83.470864208357085</c:v>
                </c:pt>
                <c:pt idx="3">
                  <c:v>89.999999999999986</c:v>
                </c:pt>
                <c:pt idx="4">
                  <c:v>97.7</c:v>
                </c:pt>
                <c:pt idx="5">
                  <c:v>93.3</c:v>
                </c:pt>
                <c:pt idx="6">
                  <c:v>84.8</c:v>
                </c:pt>
                <c:pt idx="7">
                  <c:v>80.5</c:v>
                </c:pt>
                <c:pt idx="8">
                  <c:v>98.8</c:v>
                </c:pt>
                <c:pt idx="9">
                  <c:v>74.099999999999994</c:v>
                </c:pt>
                <c:pt idx="10">
                  <c:v>84.300000000000011</c:v>
                </c:pt>
                <c:pt idx="11">
                  <c:v>89.9</c:v>
                </c:pt>
                <c:pt idx="12">
                  <c:v>88.8</c:v>
                </c:pt>
                <c:pt idx="13">
                  <c:v>98</c:v>
                </c:pt>
                <c:pt idx="14">
                  <c:v>90.1</c:v>
                </c:pt>
                <c:pt idx="15">
                  <c:v>93.799999999999983</c:v>
                </c:pt>
                <c:pt idx="16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F-4669-9520-8B454F982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6847360"/>
        <c:axId val="1006840640"/>
      </c:barChart>
      <c:catAx>
        <c:axId val="100684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1006840640"/>
        <c:crosses val="autoZero"/>
        <c:auto val="1"/>
        <c:lblAlgn val="ctr"/>
        <c:lblOffset val="100"/>
        <c:noMultiLvlLbl val="0"/>
      </c:catAx>
      <c:valAx>
        <c:axId val="1006840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1006847360"/>
        <c:crosses val="autoZero"/>
        <c:crossBetween val="between"/>
        <c:minorUnit val="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7.2'!$B$3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7.2'!$A$4:$A$22</c15:sqref>
                  </c15:fullRef>
                </c:ext>
              </c:extLst>
              <c:f>('Fig 7.2'!$A$4,'Fig 7.2'!$A$6:$A$7,'Fig 7.2'!$A$9:$A$22)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7.2'!$B$4:$B$22</c15:sqref>
                  </c15:fullRef>
                </c:ext>
              </c:extLst>
              <c:f>('Fig 7.2'!$B$4,'Fig 7.2'!$B$6:$B$7,'Fig 7.2'!$B$9:$B$22)</c:f>
              <c:numCache>
                <c:formatCode>General</c:formatCode>
                <c:ptCount val="17"/>
                <c:pt idx="0">
                  <c:v>48.6</c:v>
                </c:pt>
                <c:pt idx="1">
                  <c:v>22.4</c:v>
                </c:pt>
                <c:pt idx="2" formatCode="0.0">
                  <c:v>74</c:v>
                </c:pt>
                <c:pt idx="3" formatCode="0.0">
                  <c:v>23.3</c:v>
                </c:pt>
                <c:pt idx="4" formatCode="0.0">
                  <c:v>10.6</c:v>
                </c:pt>
                <c:pt idx="5" formatCode="0.0">
                  <c:v>34.9</c:v>
                </c:pt>
                <c:pt idx="6" formatCode="0.0">
                  <c:v>67</c:v>
                </c:pt>
                <c:pt idx="7" formatCode="0.0">
                  <c:v>87.6</c:v>
                </c:pt>
                <c:pt idx="8" formatCode="0.0">
                  <c:v>19.899999999999999</c:v>
                </c:pt>
                <c:pt idx="9" formatCode="0.0">
                  <c:v>63.2</c:v>
                </c:pt>
                <c:pt idx="10" formatCode="0.0">
                  <c:v>80</c:v>
                </c:pt>
                <c:pt idx="11" formatCode="0.0">
                  <c:v>60.2</c:v>
                </c:pt>
                <c:pt idx="12" formatCode="0.0">
                  <c:v>77.900000000000006</c:v>
                </c:pt>
                <c:pt idx="13" formatCode="0.0">
                  <c:v>46.4</c:v>
                </c:pt>
                <c:pt idx="14" formatCode="0.0">
                  <c:v>68.900000000000006</c:v>
                </c:pt>
                <c:pt idx="15" formatCode="0.0">
                  <c:v>38.9</c:v>
                </c:pt>
                <c:pt idx="16" formatCode="0.0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4-44FD-B369-1136AA304AF8}"/>
            </c:ext>
          </c:extLst>
        </c:ser>
        <c:ser>
          <c:idx val="1"/>
          <c:order val="1"/>
          <c:tx>
            <c:strRef>
              <c:f>'Fig 7.2'!$C$3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7.2'!$A$4:$A$22</c15:sqref>
                  </c15:fullRef>
                </c:ext>
              </c:extLst>
              <c:f>('Fig 7.2'!$A$4,'Fig 7.2'!$A$6:$A$7,'Fig 7.2'!$A$9:$A$22)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7.2'!$C$4:$C$22</c15:sqref>
                  </c15:fullRef>
                </c:ext>
              </c:extLst>
              <c:f>('Fig 7.2'!$C$4,'Fig 7.2'!$C$6:$C$7,'Fig 7.2'!$C$9:$C$22)</c:f>
              <c:numCache>
                <c:formatCode>0.0</c:formatCode>
                <c:ptCount val="17"/>
                <c:pt idx="0">
                  <c:v>39.980088293741304</c:v>
                </c:pt>
                <c:pt idx="1">
                  <c:v>20.343573921986124</c:v>
                </c:pt>
                <c:pt idx="2">
                  <c:v>63.7567413513395</c:v>
                </c:pt>
                <c:pt idx="3">
                  <c:v>23.830132539897214</c:v>
                </c:pt>
                <c:pt idx="4">
                  <c:v>9.7051941974730944</c:v>
                </c:pt>
                <c:pt idx="5">
                  <c:v>32.04950881299429</c:v>
                </c:pt>
                <c:pt idx="6">
                  <c:v>50.507429774225074</c:v>
                </c:pt>
                <c:pt idx="7">
                  <c:v>78.166928842416951</c:v>
                </c:pt>
                <c:pt idx="8">
                  <c:v>17.023439120514418</c:v>
                </c:pt>
                <c:pt idx="9">
                  <c:v>64.167532017999307</c:v>
                </c:pt>
                <c:pt idx="10">
                  <c:v>61.698613978177534</c:v>
                </c:pt>
                <c:pt idx="11">
                  <c:v>57.854406130268202</c:v>
                </c:pt>
                <c:pt idx="12">
                  <c:v>57.771580821955624</c:v>
                </c:pt>
                <c:pt idx="13">
                  <c:v>23.640998477123752</c:v>
                </c:pt>
                <c:pt idx="14">
                  <c:v>54.561944494830406</c:v>
                </c:pt>
                <c:pt idx="15">
                  <c:v>37.211738242011094</c:v>
                </c:pt>
                <c:pt idx="16">
                  <c:v>77.512333762333768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4-44FD-B369-1136AA304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7201632"/>
        <c:axId val="627199472"/>
      </c:barChart>
      <c:catAx>
        <c:axId val="62720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627199472"/>
        <c:crosses val="autoZero"/>
        <c:auto val="1"/>
        <c:lblAlgn val="ctr"/>
        <c:lblOffset val="100"/>
        <c:noMultiLvlLbl val="0"/>
      </c:catAx>
      <c:valAx>
        <c:axId val="62719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627201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3.1 Marital status'!$A$6:$A$12</c:f>
              <c:strCache>
                <c:ptCount val="7"/>
                <c:pt idx="0">
                  <c:v>Never married</c:v>
                </c:pt>
                <c:pt idx="1">
                  <c:v>Married with certificate</c:v>
                </c:pt>
                <c:pt idx="2">
                  <c:v>Married traditionally</c:v>
                </c:pt>
                <c:pt idx="3">
                  <c:v>Consensual union</c:v>
                </c:pt>
                <c:pt idx="4">
                  <c:v>Widowed</c:v>
                </c:pt>
                <c:pt idx="5">
                  <c:v>Divorced</c:v>
                </c:pt>
                <c:pt idx="6">
                  <c:v>Separated</c:v>
                </c:pt>
              </c:strCache>
            </c:strRef>
          </c:cat>
          <c:val>
            <c:numRef>
              <c:f>'Fig 3.1 Marital status'!$G$6:$G$12</c:f>
              <c:numCache>
                <c:formatCode>General</c:formatCode>
                <c:ptCount val="7"/>
                <c:pt idx="0">
                  <c:v>69.7</c:v>
                </c:pt>
                <c:pt idx="1">
                  <c:v>15.8</c:v>
                </c:pt>
                <c:pt idx="2">
                  <c:v>5.5</c:v>
                </c:pt>
                <c:pt idx="3">
                  <c:v>4.0999999999999996</c:v>
                </c:pt>
                <c:pt idx="4">
                  <c:v>2.8</c:v>
                </c:pt>
                <c:pt idx="5" formatCode="0.0">
                  <c:v>1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8CA-95A4-3E09C66BE1DA}"/>
            </c:ext>
          </c:extLst>
        </c:ser>
        <c:ser>
          <c:idx val="1"/>
          <c:order val="1"/>
          <c:tx>
            <c:v>Male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3.1 Marital status'!$A$6:$A$12</c:f>
              <c:strCache>
                <c:ptCount val="7"/>
                <c:pt idx="0">
                  <c:v>Never married</c:v>
                </c:pt>
                <c:pt idx="1">
                  <c:v>Married with certificate</c:v>
                </c:pt>
                <c:pt idx="2">
                  <c:v>Married traditionally</c:v>
                </c:pt>
                <c:pt idx="3">
                  <c:v>Consensual union</c:v>
                </c:pt>
                <c:pt idx="4">
                  <c:v>Widowed</c:v>
                </c:pt>
                <c:pt idx="5">
                  <c:v>Divorced</c:v>
                </c:pt>
                <c:pt idx="6">
                  <c:v>Separated</c:v>
                </c:pt>
              </c:strCache>
            </c:strRef>
          </c:cat>
          <c:val>
            <c:numRef>
              <c:f>'Fig 3.1 Marital status'!$H$6:$H$12</c:f>
              <c:numCache>
                <c:formatCode>General</c:formatCode>
                <c:ptCount val="7"/>
                <c:pt idx="0">
                  <c:v>72.3</c:v>
                </c:pt>
                <c:pt idx="1">
                  <c:v>15.7</c:v>
                </c:pt>
                <c:pt idx="2">
                  <c:v>5.6</c:v>
                </c:pt>
                <c:pt idx="3" formatCode="0.0">
                  <c:v>4</c:v>
                </c:pt>
                <c:pt idx="4">
                  <c:v>0.8</c:v>
                </c:pt>
                <c:pt idx="5">
                  <c:v>0.7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4-48CA-95A4-3E09C66BE1DA}"/>
            </c:ext>
          </c:extLst>
        </c:ser>
        <c:ser>
          <c:idx val="2"/>
          <c:order val="2"/>
          <c:tx>
            <c:v>Female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3.1 Marital status'!$A$6:$A$12</c:f>
              <c:strCache>
                <c:ptCount val="7"/>
                <c:pt idx="0">
                  <c:v>Never married</c:v>
                </c:pt>
                <c:pt idx="1">
                  <c:v>Married with certificate</c:v>
                </c:pt>
                <c:pt idx="2">
                  <c:v>Married traditionally</c:v>
                </c:pt>
                <c:pt idx="3">
                  <c:v>Consensual union</c:v>
                </c:pt>
                <c:pt idx="4">
                  <c:v>Widowed</c:v>
                </c:pt>
                <c:pt idx="5">
                  <c:v>Divorced</c:v>
                </c:pt>
                <c:pt idx="6">
                  <c:v>Separated</c:v>
                </c:pt>
              </c:strCache>
            </c:strRef>
          </c:cat>
          <c:val>
            <c:numRef>
              <c:f>'Fig 3.1 Marital status'!$I$6:$I$12</c:f>
              <c:numCache>
                <c:formatCode>General</c:formatCode>
                <c:ptCount val="7"/>
                <c:pt idx="0">
                  <c:v>67.3</c:v>
                </c:pt>
                <c:pt idx="1">
                  <c:v>15.9</c:v>
                </c:pt>
                <c:pt idx="2">
                  <c:v>5.5</c:v>
                </c:pt>
                <c:pt idx="3">
                  <c:v>4.2</c:v>
                </c:pt>
                <c:pt idx="4">
                  <c:v>4.8</c:v>
                </c:pt>
                <c:pt idx="5">
                  <c:v>1.2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4-48CA-95A4-3E09C66BE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058904"/>
        <c:axId val="583057824"/>
      </c:barChart>
      <c:catAx>
        <c:axId val="583058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Marital 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583057824"/>
        <c:crosses val="autoZero"/>
        <c:auto val="1"/>
        <c:lblAlgn val="ctr"/>
        <c:lblOffset val="100"/>
        <c:noMultiLvlLbl val="0"/>
      </c:catAx>
      <c:valAx>
        <c:axId val="58305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58305890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3.2 Mean age at Marriadge'!$B$3:$B$21</c15:sqref>
                  </c15:fullRef>
                </c:ext>
              </c:extLst>
              <c:f>('Fig 3.2 Mean age at Marriadge'!$B$3,'Fig 3.2 Mean age at Marriadge'!$B$5:$B$6,'Fig 3.2 Mean age at Marriadge'!$B$8:$B$21)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3.2 Mean age at Marriadge'!$C$3:$C$21</c15:sqref>
                  </c15:fullRef>
                </c:ext>
              </c:extLst>
              <c:f>('Fig 3.2 Mean age at Marriadge'!$C$3,'Fig 3.2 Mean age at Marriadge'!$C$5:$C$6,'Fig 3.2 Mean age at Marriadge'!$C$8:$C$21)</c:f>
              <c:numCache>
                <c:formatCode>General</c:formatCode>
                <c:ptCount val="17"/>
                <c:pt idx="0">
                  <c:v>30.5</c:v>
                </c:pt>
                <c:pt idx="1">
                  <c:v>30.7</c:v>
                </c:pt>
                <c:pt idx="2">
                  <c:v>30.4</c:v>
                </c:pt>
                <c:pt idx="3">
                  <c:v>30.6</c:v>
                </c:pt>
                <c:pt idx="4">
                  <c:v>31.4</c:v>
                </c:pt>
                <c:pt idx="5" formatCode="0.0">
                  <c:v>30</c:v>
                </c:pt>
                <c:pt idx="6">
                  <c:v>27.3</c:v>
                </c:pt>
                <c:pt idx="7">
                  <c:v>27.5</c:v>
                </c:pt>
                <c:pt idx="8">
                  <c:v>30.8</c:v>
                </c:pt>
                <c:pt idx="9">
                  <c:v>29.9</c:v>
                </c:pt>
                <c:pt idx="10">
                  <c:v>32.200000000000003</c:v>
                </c:pt>
                <c:pt idx="11">
                  <c:v>31.2</c:v>
                </c:pt>
                <c:pt idx="12">
                  <c:v>33.299999999999997</c:v>
                </c:pt>
                <c:pt idx="13" formatCode="0.0">
                  <c:v>32</c:v>
                </c:pt>
                <c:pt idx="14">
                  <c:v>32.299999999999997</c:v>
                </c:pt>
                <c:pt idx="15">
                  <c:v>30.5</c:v>
                </c:pt>
                <c:pt idx="16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B-4FC5-A324-5B313F5C6711}"/>
            </c:ext>
          </c:extLst>
        </c:ser>
        <c:ser>
          <c:idx val="1"/>
          <c:order val="1"/>
          <c:tx>
            <c:v>Male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3.2 Mean age at Marriadge'!$B$3:$B$21</c15:sqref>
                  </c15:fullRef>
                </c:ext>
              </c:extLst>
              <c:f>('Fig 3.2 Mean age at Marriadge'!$B$3,'Fig 3.2 Mean age at Marriadge'!$B$5:$B$6,'Fig 3.2 Mean age at Marriadge'!$B$8:$B$21)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3.2 Mean age at Marriadge'!$D$3:$D$21</c15:sqref>
                  </c15:fullRef>
                </c:ext>
              </c:extLst>
              <c:f>('Fig 3.2 Mean age at Marriadge'!$D$3,'Fig 3.2 Mean age at Marriadge'!$D$5:$D$6,'Fig 3.2 Mean age at Marriadge'!$D$8:$D$21)</c:f>
              <c:numCache>
                <c:formatCode>General</c:formatCode>
                <c:ptCount val="17"/>
                <c:pt idx="0">
                  <c:v>33.4</c:v>
                </c:pt>
                <c:pt idx="1">
                  <c:v>33.1</c:v>
                </c:pt>
                <c:pt idx="2">
                  <c:v>33.700000000000003</c:v>
                </c:pt>
                <c:pt idx="3">
                  <c:v>32.4</c:v>
                </c:pt>
                <c:pt idx="4">
                  <c:v>33.6</c:v>
                </c:pt>
                <c:pt idx="5">
                  <c:v>31.8</c:v>
                </c:pt>
                <c:pt idx="6">
                  <c:v>30.6</c:v>
                </c:pt>
                <c:pt idx="7">
                  <c:v>30.8</c:v>
                </c:pt>
                <c:pt idx="8" formatCode="0.0">
                  <c:v>33</c:v>
                </c:pt>
                <c:pt idx="9">
                  <c:v>32.799999999999997</c:v>
                </c:pt>
                <c:pt idx="10">
                  <c:v>37.1</c:v>
                </c:pt>
                <c:pt idx="11">
                  <c:v>33.4</c:v>
                </c:pt>
                <c:pt idx="12">
                  <c:v>37.5</c:v>
                </c:pt>
                <c:pt idx="13">
                  <c:v>35.799999999999997</c:v>
                </c:pt>
                <c:pt idx="14">
                  <c:v>35.700000000000003</c:v>
                </c:pt>
                <c:pt idx="15">
                  <c:v>32.700000000000003</c:v>
                </c:pt>
                <c:pt idx="16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B-4FC5-A324-5B313F5C6711}"/>
            </c:ext>
          </c:extLst>
        </c:ser>
        <c:ser>
          <c:idx val="2"/>
          <c:order val="2"/>
          <c:tx>
            <c:v>Female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3.2 Mean age at Marriadge'!$B$3:$B$21</c15:sqref>
                  </c15:fullRef>
                </c:ext>
              </c:extLst>
              <c:f>('Fig 3.2 Mean age at Marriadge'!$B$3,'Fig 3.2 Mean age at Marriadge'!$B$5:$B$6,'Fig 3.2 Mean age at Marriadge'!$B$8:$B$21)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3.2 Mean age at Marriadge'!$E$3:$E$21</c15:sqref>
                  </c15:fullRef>
                </c:ext>
              </c:extLst>
              <c:f>('Fig 3.2 Mean age at Marriadge'!$E$3,'Fig 3.2 Mean age at Marriadge'!$E$5:$E$6,'Fig 3.2 Mean age at Marriadge'!$E$8:$E$21)</c:f>
              <c:numCache>
                <c:formatCode>General</c:formatCode>
                <c:ptCount val="17"/>
                <c:pt idx="0">
                  <c:v>28.3</c:v>
                </c:pt>
                <c:pt idx="1">
                  <c:v>28.6</c:v>
                </c:pt>
                <c:pt idx="2" formatCode="0.0">
                  <c:v>28</c:v>
                </c:pt>
                <c:pt idx="3">
                  <c:v>28.8</c:v>
                </c:pt>
                <c:pt idx="4">
                  <c:v>29.3</c:v>
                </c:pt>
                <c:pt idx="5">
                  <c:v>28.5</c:v>
                </c:pt>
                <c:pt idx="6" formatCode="0.0">
                  <c:v>25</c:v>
                </c:pt>
                <c:pt idx="7">
                  <c:v>25.2</c:v>
                </c:pt>
                <c:pt idx="8">
                  <c:v>28.9</c:v>
                </c:pt>
                <c:pt idx="9">
                  <c:v>27.6</c:v>
                </c:pt>
                <c:pt idx="10">
                  <c:v>29.4</c:v>
                </c:pt>
                <c:pt idx="11" formatCode="0.0">
                  <c:v>29</c:v>
                </c:pt>
                <c:pt idx="12">
                  <c:v>30.7</c:v>
                </c:pt>
                <c:pt idx="13">
                  <c:v>29.5</c:v>
                </c:pt>
                <c:pt idx="14">
                  <c:v>29.9</c:v>
                </c:pt>
                <c:pt idx="15">
                  <c:v>28.5</c:v>
                </c:pt>
                <c:pt idx="16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B-4FC5-A324-5B313F5C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1417784"/>
        <c:axId val="1051422464"/>
      </c:barChart>
      <c:catAx>
        <c:axId val="105141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1051422464"/>
        <c:crosses val="autoZero"/>
        <c:auto val="1"/>
        <c:lblAlgn val="ctr"/>
        <c:lblOffset val="100"/>
        <c:noMultiLvlLbl val="0"/>
      </c:catAx>
      <c:valAx>
        <c:axId val="10514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1051417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5.3 Literacy rate'!$O$5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5.3 Literacy rate'!$B$6:$B$24</c15:sqref>
                  </c15:fullRef>
                </c:ext>
              </c:extLst>
              <c:f>('Fig 5.3 Literacy rate'!$B$6,'Fig 5.3 Literacy rate'!$B$8:$B$9,'Fig 5.3 Literacy rate'!$B$11:$B$24)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5.3 Literacy rate'!$O$6:$O$24</c15:sqref>
                  </c15:fullRef>
                </c:ext>
              </c:extLst>
              <c:f>('Fig 5.3 Literacy rate'!$O$6,'Fig 5.3 Literacy rate'!$O$8:$O$9,'Fig 5.3 Literacy rate'!$O$11:$O$24)</c:f>
              <c:numCache>
                <c:formatCode>General</c:formatCode>
                <c:ptCount val="17"/>
                <c:pt idx="0">
                  <c:v>87.3</c:v>
                </c:pt>
                <c:pt idx="1">
                  <c:v>93.8</c:v>
                </c:pt>
                <c:pt idx="2">
                  <c:v>79.599999999999994</c:v>
                </c:pt>
                <c:pt idx="3">
                  <c:v>95.6</c:v>
                </c:pt>
                <c:pt idx="4">
                  <c:v>95.4</c:v>
                </c:pt>
                <c:pt idx="5">
                  <c:v>90.5</c:v>
                </c:pt>
                <c:pt idx="6" formatCode="0.0">
                  <c:v>82</c:v>
                </c:pt>
                <c:pt idx="7">
                  <c:v>77.900000000000006</c:v>
                </c:pt>
                <c:pt idx="8">
                  <c:v>95.8</c:v>
                </c:pt>
                <c:pt idx="9">
                  <c:v>63.9</c:v>
                </c:pt>
                <c:pt idx="10">
                  <c:v>84.6</c:v>
                </c:pt>
                <c:pt idx="11" formatCode="0.0">
                  <c:v>76</c:v>
                </c:pt>
                <c:pt idx="12">
                  <c:v>84.1</c:v>
                </c:pt>
                <c:pt idx="13" formatCode="0.0">
                  <c:v>92</c:v>
                </c:pt>
                <c:pt idx="14">
                  <c:v>85.2</c:v>
                </c:pt>
                <c:pt idx="15" formatCode="0.0">
                  <c:v>83</c:v>
                </c:pt>
                <c:pt idx="16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D-4EC7-8319-33F443474807}"/>
            </c:ext>
          </c:extLst>
        </c:ser>
        <c:ser>
          <c:idx val="1"/>
          <c:order val="1"/>
          <c:tx>
            <c:strRef>
              <c:f>'Fig 5.3 Literacy rate'!$P$5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5.3 Literacy rate'!$B$6:$B$24</c15:sqref>
                  </c15:fullRef>
                </c:ext>
              </c:extLst>
              <c:f>('Fig 5.3 Literacy rate'!$B$6,'Fig 5.3 Literacy rate'!$B$8:$B$9,'Fig 5.3 Literacy rate'!$B$11:$B$24)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5.3 Literacy rate'!$P$6:$P$24</c15:sqref>
                  </c15:fullRef>
                </c:ext>
              </c:extLst>
              <c:f>('Fig 5.3 Literacy rate'!$P$6,'Fig 5.3 Literacy rate'!$P$8:$P$9,'Fig 5.3 Literacy rate'!$P$11:$P$24)</c:f>
              <c:numCache>
                <c:formatCode>General</c:formatCode>
                <c:ptCount val="17"/>
                <c:pt idx="0">
                  <c:v>87.5</c:v>
                </c:pt>
                <c:pt idx="1" formatCode="0.0">
                  <c:v>94</c:v>
                </c:pt>
                <c:pt idx="2">
                  <c:v>80.2</c:v>
                </c:pt>
                <c:pt idx="3">
                  <c:v>95.5</c:v>
                </c:pt>
                <c:pt idx="4" formatCode="0.0">
                  <c:v>95</c:v>
                </c:pt>
                <c:pt idx="5">
                  <c:v>89.7</c:v>
                </c:pt>
                <c:pt idx="6">
                  <c:v>85.6</c:v>
                </c:pt>
                <c:pt idx="7">
                  <c:v>80.5</c:v>
                </c:pt>
                <c:pt idx="8">
                  <c:v>95.3</c:v>
                </c:pt>
                <c:pt idx="9">
                  <c:v>65.5</c:v>
                </c:pt>
                <c:pt idx="10">
                  <c:v>84.8</c:v>
                </c:pt>
                <c:pt idx="11" formatCode="0.0">
                  <c:v>75</c:v>
                </c:pt>
                <c:pt idx="12">
                  <c:v>84.8</c:v>
                </c:pt>
                <c:pt idx="13" formatCode="0.0">
                  <c:v>92</c:v>
                </c:pt>
                <c:pt idx="14">
                  <c:v>84.3</c:v>
                </c:pt>
                <c:pt idx="15" formatCode="0.0">
                  <c:v>82</c:v>
                </c:pt>
                <c:pt idx="16">
                  <c:v>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7D-4EC7-8319-33F443474807}"/>
            </c:ext>
          </c:extLst>
        </c:ser>
        <c:ser>
          <c:idx val="2"/>
          <c:order val="2"/>
          <c:tx>
            <c:strRef>
              <c:f>'Fig 5.3 Literacy rate'!$Q$5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5.3 Literacy rate'!$B$6:$B$24</c15:sqref>
                  </c15:fullRef>
                </c:ext>
              </c:extLst>
              <c:f>('Fig 5.3 Literacy rate'!$B$6,'Fig 5.3 Literacy rate'!$B$8:$B$9,'Fig 5.3 Literacy rate'!$B$11:$B$24)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5.3 Literacy rate'!$Q$6:$Q$24</c15:sqref>
                  </c15:fullRef>
                </c:ext>
              </c:extLst>
              <c:f>('Fig 5.3 Literacy rate'!$Q$6,'Fig 5.3 Literacy rate'!$Q$8:$Q$9,'Fig 5.3 Literacy rate'!$Q$11:$Q$24)</c:f>
              <c:numCache>
                <c:formatCode>General</c:formatCode>
                <c:ptCount val="17"/>
                <c:pt idx="0">
                  <c:v>87.1</c:v>
                </c:pt>
                <c:pt idx="1">
                  <c:v>93.7</c:v>
                </c:pt>
                <c:pt idx="2">
                  <c:v>79.099999999999994</c:v>
                </c:pt>
                <c:pt idx="3">
                  <c:v>95.6</c:v>
                </c:pt>
                <c:pt idx="4">
                  <c:v>95.8</c:v>
                </c:pt>
                <c:pt idx="5">
                  <c:v>91.2</c:v>
                </c:pt>
                <c:pt idx="6">
                  <c:v>79.2</c:v>
                </c:pt>
                <c:pt idx="7">
                  <c:v>75.599999999999994</c:v>
                </c:pt>
                <c:pt idx="8">
                  <c:v>96.3</c:v>
                </c:pt>
                <c:pt idx="9">
                  <c:v>62.2</c:v>
                </c:pt>
                <c:pt idx="10">
                  <c:v>84.5</c:v>
                </c:pt>
                <c:pt idx="11">
                  <c:v>77.2</c:v>
                </c:pt>
                <c:pt idx="12">
                  <c:v>83.6</c:v>
                </c:pt>
                <c:pt idx="13" formatCode="0.0">
                  <c:v>92</c:v>
                </c:pt>
                <c:pt idx="14">
                  <c:v>86.1</c:v>
                </c:pt>
                <c:pt idx="15">
                  <c:v>84.1</c:v>
                </c:pt>
                <c:pt idx="16">
                  <c:v>81.599999999999994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7D-4EC7-8319-33F44347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231952"/>
        <c:axId val="750230512"/>
      </c:barChart>
      <c:catAx>
        <c:axId val="75023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750230512"/>
        <c:crosses val="autoZero"/>
        <c:auto val="1"/>
        <c:lblAlgn val="ctr"/>
        <c:lblOffset val="100"/>
        <c:noMultiLvlLbl val="0"/>
      </c:catAx>
      <c:valAx>
        <c:axId val="7502305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Literacy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750231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5.4 Youth Literacy rate'!$J$4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5.4 Youth Literacy rate'!$A$5:$A$23</c15:sqref>
                  </c15:fullRef>
                </c:ext>
              </c:extLst>
              <c:f>('Fig 5.4 Youth Literacy rate'!$A$5,'Fig 5.4 Youth Literacy rate'!$A$7:$A$8,'Fig 5.4 Youth Literacy rate'!$A$10:$A$23)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5.4 Youth Literacy rate'!$J$5:$J$23</c15:sqref>
                  </c15:fullRef>
                </c:ext>
              </c:extLst>
              <c:f>('Fig 5.4 Youth Literacy rate'!$J$5,'Fig 5.4 Youth Literacy rate'!$J$7:$J$8,'Fig 5.4 Youth Literacy rate'!$J$10:$J$23)</c:f>
              <c:numCache>
                <c:formatCode>0.0</c:formatCode>
                <c:ptCount val="17"/>
                <c:pt idx="0">
                  <c:v>91.563421365518309</c:v>
                </c:pt>
                <c:pt idx="1">
                  <c:v>96.080971829584087</c:v>
                </c:pt>
                <c:pt idx="2">
                  <c:v>85.760459002862049</c:v>
                </c:pt>
                <c:pt idx="3">
                  <c:v>97.244114378094366</c:v>
                </c:pt>
                <c:pt idx="4">
                  <c:v>96.580086077887728</c:v>
                </c:pt>
                <c:pt idx="5">
                  <c:v>94.299231914955755</c:v>
                </c:pt>
                <c:pt idx="6">
                  <c:v>92.333801660940082</c:v>
                </c:pt>
                <c:pt idx="7">
                  <c:v>90.201782455769177</c:v>
                </c:pt>
                <c:pt idx="8">
                  <c:v>96.802160959401832</c:v>
                </c:pt>
                <c:pt idx="9">
                  <c:v>69.284555871640123</c:v>
                </c:pt>
                <c:pt idx="10">
                  <c:v>90.719157903146879</c:v>
                </c:pt>
                <c:pt idx="11">
                  <c:v>81.801838373880003</c:v>
                </c:pt>
                <c:pt idx="12">
                  <c:v>89.830988987024313</c:v>
                </c:pt>
                <c:pt idx="13">
                  <c:v>94.771574233722404</c:v>
                </c:pt>
                <c:pt idx="14">
                  <c:v>89.563176133046838</c:v>
                </c:pt>
                <c:pt idx="15">
                  <c:v>87.098426541280304</c:v>
                </c:pt>
                <c:pt idx="16">
                  <c:v>88.653249807488194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5-494D-92CB-6764232592E7}"/>
            </c:ext>
          </c:extLst>
        </c:ser>
        <c:ser>
          <c:idx val="1"/>
          <c:order val="1"/>
          <c:tx>
            <c:strRef>
              <c:f>'Fig 5.4 Youth Literacy rate'!$K$4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5.4 Youth Literacy rate'!$A$5:$A$23</c15:sqref>
                  </c15:fullRef>
                </c:ext>
              </c:extLst>
              <c:f>('Fig 5.4 Youth Literacy rate'!$A$5,'Fig 5.4 Youth Literacy rate'!$A$7:$A$8,'Fig 5.4 Youth Literacy rate'!$A$10:$A$23)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5.4 Youth Literacy rate'!$K$5:$K$23</c15:sqref>
                  </c15:fullRef>
                </c:ext>
              </c:extLst>
              <c:f>('Fig 5.4 Youth Literacy rate'!$K$5,'Fig 5.4 Youth Literacy rate'!$K$7:$K$8,'Fig 5.4 Youth Literacy rate'!$K$10:$K$23)</c:f>
              <c:numCache>
                <c:formatCode>0.0</c:formatCode>
                <c:ptCount val="17"/>
                <c:pt idx="0">
                  <c:v>90.42609539188517</c:v>
                </c:pt>
                <c:pt idx="1">
                  <c:v>95.714011436832024</c:v>
                </c:pt>
                <c:pt idx="2">
                  <c:v>84.535511792531963</c:v>
                </c:pt>
                <c:pt idx="3">
                  <c:v>97.117582745253955</c:v>
                </c:pt>
                <c:pt idx="4">
                  <c:v>95.958848688012949</c:v>
                </c:pt>
                <c:pt idx="5">
                  <c:v>93.243398392652125</c:v>
                </c:pt>
                <c:pt idx="6">
                  <c:v>91.89164621398055</c:v>
                </c:pt>
                <c:pt idx="7">
                  <c:v>89.026130873956959</c:v>
                </c:pt>
                <c:pt idx="8">
                  <c:v>96.199188709541119</c:v>
                </c:pt>
                <c:pt idx="9">
                  <c:v>69.592855266614123</c:v>
                </c:pt>
                <c:pt idx="10">
                  <c:v>89.080975454128534</c:v>
                </c:pt>
                <c:pt idx="11">
                  <c:v>80.020267747613204</c:v>
                </c:pt>
                <c:pt idx="12">
                  <c:v>88.621937217010768</c:v>
                </c:pt>
                <c:pt idx="13">
                  <c:v>93.686719880002144</c:v>
                </c:pt>
                <c:pt idx="14">
                  <c:v>87.701496667665978</c:v>
                </c:pt>
                <c:pt idx="15">
                  <c:v>85.240228013029324</c:v>
                </c:pt>
                <c:pt idx="16">
                  <c:v>88.290026584340964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5-494D-92CB-6764232592E7}"/>
            </c:ext>
          </c:extLst>
        </c:ser>
        <c:ser>
          <c:idx val="2"/>
          <c:order val="2"/>
          <c:tx>
            <c:strRef>
              <c:f>'Fig 5.4 Youth Literacy rate'!$L$4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5.4 Youth Literacy rate'!$A$5:$A$23</c15:sqref>
                  </c15:fullRef>
                </c:ext>
              </c:extLst>
              <c:f>('Fig 5.4 Youth Literacy rate'!$A$5,'Fig 5.4 Youth Literacy rate'!$A$7:$A$8,'Fig 5.4 Youth Literacy rate'!$A$10:$A$23)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5.4 Youth Literacy rate'!$L$5:$L$23</c15:sqref>
                  </c15:fullRef>
                </c:ext>
              </c:extLst>
              <c:f>('Fig 5.4 Youth Literacy rate'!$L$5,'Fig 5.4 Youth Literacy rate'!$L$7:$L$8,'Fig 5.4 Youth Literacy rate'!$L$10:$L$23)</c:f>
              <c:numCache>
                <c:formatCode>0.0</c:formatCode>
                <c:ptCount val="17"/>
                <c:pt idx="0">
                  <c:v>92.677863307674372</c:v>
                </c:pt>
                <c:pt idx="1">
                  <c:v>96.398423760828507</c:v>
                </c:pt>
                <c:pt idx="2">
                  <c:v>87.168965184685121</c:v>
                </c:pt>
                <c:pt idx="3">
                  <c:v>97.374910099660951</c:v>
                </c:pt>
                <c:pt idx="4">
                  <c:v>97.205793321846031</c:v>
                </c:pt>
                <c:pt idx="5">
                  <c:v>95.392663931989773</c:v>
                </c:pt>
                <c:pt idx="6">
                  <c:v>92.709083427630901</c:v>
                </c:pt>
                <c:pt idx="7">
                  <c:v>91.29458590600602</c:v>
                </c:pt>
                <c:pt idx="8">
                  <c:v>97.346415324618363</c:v>
                </c:pt>
                <c:pt idx="9">
                  <c:v>68.968672623533209</c:v>
                </c:pt>
                <c:pt idx="10">
                  <c:v>92.362945178071229</c:v>
                </c:pt>
                <c:pt idx="11">
                  <c:v>83.924259753462962</c:v>
                </c:pt>
                <c:pt idx="12">
                  <c:v>91.056178788610566</c:v>
                </c:pt>
                <c:pt idx="13">
                  <c:v>95.707321581221265</c:v>
                </c:pt>
                <c:pt idx="14">
                  <c:v>91.736204576043065</c:v>
                </c:pt>
                <c:pt idx="15">
                  <c:v>89.080397372563922</c:v>
                </c:pt>
                <c:pt idx="16">
                  <c:v>88.995834512880663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A5-494D-92CB-676423259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251000"/>
        <c:axId val="751386256"/>
      </c:barChart>
      <c:catAx>
        <c:axId val="52925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751386256"/>
        <c:crosses val="autoZero"/>
        <c:auto val="1"/>
        <c:lblAlgn val="ctr"/>
        <c:lblOffset val="100"/>
        <c:noMultiLvlLbl val="0"/>
      </c:catAx>
      <c:valAx>
        <c:axId val="7513862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literacy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529251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'[2]Figure 5.4.2.1.1'!$J$28</c:f>
              <c:strCache>
                <c:ptCount val="1"/>
              </c:strCache>
            </c:strRef>
          </c:tx>
          <c:spPr>
            <a:solidFill>
              <a:srgbClr val="17375E"/>
            </a:solidFill>
            <a:ln>
              <a:noFill/>
            </a:ln>
            <a:effectLst/>
          </c:spPr>
          <c:invertIfNegative val="0"/>
          <c:cat>
            <c:strRef>
              <c:f>'[2]Figure 5.4.2.1.1'!$K$27:$Q$27</c:f>
              <c:strCache>
                <c:ptCount val="7"/>
                <c:pt idx="1">
                  <c:v>Never attended</c:v>
                </c:pt>
                <c:pt idx="2">
                  <c:v>Attending pre-primary</c:v>
                </c:pt>
                <c:pt idx="3">
                  <c:v>Attending primary or secondary school</c:v>
                </c:pt>
                <c:pt idx="4">
                  <c:v>Attending tertiary (e.g. College University Vocational etc.)</c:v>
                </c:pt>
                <c:pt idx="5">
                  <c:v>Attending adult education programme</c:v>
                </c:pt>
                <c:pt idx="6">
                  <c:v>Left school</c:v>
                </c:pt>
              </c:strCache>
            </c:strRef>
          </c:cat>
          <c:val>
            <c:numRef>
              <c:f>'[2]Figure 5.4.2.1.1'!$K$28:$Q$28</c:f>
              <c:numCache>
                <c:formatCode>General</c:formatCode>
                <c:ptCount val="7"/>
                <c:pt idx="0">
                  <c:v>0</c:v>
                </c:pt>
                <c:pt idx="1">
                  <c:v>9.6838896534067267</c:v>
                </c:pt>
                <c:pt idx="2">
                  <c:v>2.1287243575383239</c:v>
                </c:pt>
                <c:pt idx="3">
                  <c:v>31.23247831791852</c:v>
                </c:pt>
                <c:pt idx="4">
                  <c:v>5.2871475661663521</c:v>
                </c:pt>
                <c:pt idx="5">
                  <c:v>0.30538931737446795</c:v>
                </c:pt>
                <c:pt idx="6">
                  <c:v>49.995079527634651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F-4DB8-9564-76106715D278}"/>
            </c:ext>
          </c:extLst>
        </c:ser>
        <c:ser>
          <c:idx val="1"/>
          <c:order val="1"/>
          <c:tx>
            <c:strRef>
              <c:f>'[2]Figure 5.4.2.1.1'!$J$29</c:f>
              <c:strCache>
                <c:ptCount val="1"/>
              </c:strCache>
            </c:strRef>
          </c:tx>
          <c:spPr>
            <a:solidFill>
              <a:srgbClr val="A47D00"/>
            </a:solidFill>
            <a:ln>
              <a:noFill/>
            </a:ln>
            <a:effectLst/>
          </c:spPr>
          <c:invertIfNegative val="0"/>
          <c:cat>
            <c:strRef>
              <c:f>'[2]Figure 5.4.2.1.1'!$K$27:$Q$27</c:f>
              <c:strCache>
                <c:ptCount val="7"/>
                <c:pt idx="1">
                  <c:v>Never attended</c:v>
                </c:pt>
                <c:pt idx="2">
                  <c:v>Attending pre-primary</c:v>
                </c:pt>
                <c:pt idx="3">
                  <c:v>Attending primary or secondary school</c:v>
                </c:pt>
                <c:pt idx="4">
                  <c:v>Attending tertiary (e.g. College University Vocational etc.)</c:v>
                </c:pt>
                <c:pt idx="5">
                  <c:v>Attending adult education programme</c:v>
                </c:pt>
                <c:pt idx="6">
                  <c:v>Left school</c:v>
                </c:pt>
              </c:strCache>
            </c:strRef>
          </c:cat>
          <c:val>
            <c:numRef>
              <c:f>'[2]Figure 5.4.2.1.1'!$K$29:$Q$29</c:f>
              <c:numCache>
                <c:formatCode>General</c:formatCode>
                <c:ptCount val="7"/>
                <c:pt idx="0">
                  <c:v>0</c:v>
                </c:pt>
                <c:pt idx="1">
                  <c:v>5.1564427480559107</c:v>
                </c:pt>
                <c:pt idx="2">
                  <c:v>1.8750063315849066</c:v>
                </c:pt>
                <c:pt idx="3">
                  <c:v>28.166396389165314</c:v>
                </c:pt>
                <c:pt idx="4">
                  <c:v>8.7836421458345182</c:v>
                </c:pt>
                <c:pt idx="5">
                  <c:v>0.17003714789569288</c:v>
                </c:pt>
                <c:pt idx="6">
                  <c:v>54.531817285655393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6F-4DB8-9564-76106715D278}"/>
            </c:ext>
          </c:extLst>
        </c:ser>
        <c:ser>
          <c:idx val="2"/>
          <c:order val="2"/>
          <c:tx>
            <c:strRef>
              <c:f>'[2]Figure 5.4.2.1.1'!$J$30</c:f>
              <c:strCache>
                <c:ptCount val="1"/>
              </c:strCache>
            </c:strRef>
          </c:tx>
          <c:spPr>
            <a:solidFill>
              <a:srgbClr val="6B9EDB"/>
            </a:solidFill>
            <a:ln>
              <a:noFill/>
            </a:ln>
            <a:effectLst/>
          </c:spPr>
          <c:invertIfNegative val="0"/>
          <c:cat>
            <c:strRef>
              <c:f>'[2]Figure 5.4.2.1.1'!$K$27:$Q$27</c:f>
              <c:strCache>
                <c:ptCount val="7"/>
                <c:pt idx="1">
                  <c:v>Never attended</c:v>
                </c:pt>
                <c:pt idx="2">
                  <c:v>Attending pre-primary</c:v>
                </c:pt>
                <c:pt idx="3">
                  <c:v>Attending primary or secondary school</c:v>
                </c:pt>
                <c:pt idx="4">
                  <c:v>Attending tertiary (e.g. College University Vocational etc.)</c:v>
                </c:pt>
                <c:pt idx="5">
                  <c:v>Attending adult education programme</c:v>
                </c:pt>
                <c:pt idx="6">
                  <c:v>Left school</c:v>
                </c:pt>
              </c:strCache>
            </c:strRef>
          </c:cat>
          <c:val>
            <c:numRef>
              <c:f>'[2]Figure 5.4.2.1.1'!$K$30:$Q$30</c:f>
              <c:numCache>
                <c:formatCode>General</c:formatCode>
                <c:ptCount val="7"/>
                <c:pt idx="0">
                  <c:v>0</c:v>
                </c:pt>
                <c:pt idx="1">
                  <c:v>14.459713064657862</c:v>
                </c:pt>
                <c:pt idx="2">
                  <c:v>2.3963613974719506</c:v>
                </c:pt>
                <c:pt idx="3">
                  <c:v>34.466766021844435</c:v>
                </c:pt>
                <c:pt idx="4">
                  <c:v>1.598834700220549</c:v>
                </c:pt>
                <c:pt idx="5">
                  <c:v>0.44816692985102474</c:v>
                </c:pt>
                <c:pt idx="6">
                  <c:v>45.209455565958713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6F-4DB8-9564-76106715D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3"/>
        <c:axId val="509798655"/>
        <c:axId val="509799135"/>
      </c:barChart>
      <c:catAx>
        <c:axId val="509798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r>
                  <a:rPr lang="en-US"/>
                  <a:t>School attendance</a:t>
                </a:r>
              </a:p>
            </c:rich>
          </c:tx>
          <c:layout>
            <c:manualLayout>
              <c:xMode val="edge"/>
              <c:yMode val="edge"/>
              <c:x val="0.48387051618547683"/>
              <c:y val="0.92095045901182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 panose="020F0302020204030204" pitchFamily="34" charset="0"/>
                  <a:ea typeface="Calibri Light" panose="020F0302020204030204" pitchFamily="34" charset="0"/>
                  <a:cs typeface="Calibri Light" panose="020F0302020204030204" pitchFamily="34" charset="0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en-NA"/>
          </a:p>
        </c:txPr>
        <c:crossAx val="509799135"/>
        <c:crosses val="autoZero"/>
        <c:auto val="1"/>
        <c:lblAlgn val="ctr"/>
        <c:lblOffset val="100"/>
        <c:noMultiLvlLbl val="0"/>
      </c:catAx>
      <c:valAx>
        <c:axId val="50979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 panose="020F0302020204030204" pitchFamily="34" charset="0"/>
                  <a:ea typeface="Calibri Light" panose="020F0302020204030204" pitchFamily="34" charset="0"/>
                  <a:cs typeface="Calibri Light" panose="020F0302020204030204" pitchFamily="34" charset="0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en-NA"/>
          </a:p>
        </c:txPr>
        <c:crossAx val="50979865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6.1 HHsize'!$C$3</c:f>
              <c:strCache>
                <c:ptCount val="1"/>
                <c:pt idx="0">
                  <c:v>1991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6.1 HHsize'!$B$4:$B$23</c15:sqref>
                  </c15:fullRef>
                </c:ext>
              </c:extLst>
              <c:f>('Fig 6.1 HHsize'!$B$5,'Fig 6.1 HHsize'!$B$7:$B$8,'Fig 6.1 HHsize'!$B$10:$B$23)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6.1 HHsize'!$C$4:$C$23</c15:sqref>
                  </c15:fullRef>
                </c:ext>
              </c:extLst>
              <c:f>('Fig 6.1 HHsize'!$C$5,'Fig 6.1 HHsize'!$C$7:$C$8,'Fig 6.1 HHsize'!$C$10:$C$23)</c:f>
              <c:numCache>
                <c:formatCode>General</c:formatCode>
                <c:ptCount val="17"/>
                <c:pt idx="0">
                  <c:v>5.2</c:v>
                </c:pt>
                <c:pt idx="1">
                  <c:v>4.7</c:v>
                </c:pt>
                <c:pt idx="2">
                  <c:v>5.4</c:v>
                </c:pt>
                <c:pt idx="3">
                  <c:v>4.3</c:v>
                </c:pt>
                <c:pt idx="4">
                  <c:v>3.8</c:v>
                </c:pt>
                <c:pt idx="5">
                  <c:v>4.5999999999999996</c:v>
                </c:pt>
                <c:pt idx="6" formatCode="\-">
                  <c:v>0</c:v>
                </c:pt>
                <c:pt idx="7" formatCode="\-">
                  <c:v>0</c:v>
                </c:pt>
                <c:pt idx="8">
                  <c:v>4.7</c:v>
                </c:pt>
                <c:pt idx="9">
                  <c:v>4.5999999999999996</c:v>
                </c:pt>
                <c:pt idx="10">
                  <c:v>6.2</c:v>
                </c:pt>
                <c:pt idx="11">
                  <c:v>4.5999999999999996</c:v>
                </c:pt>
                <c:pt idx="12">
                  <c:v>5.9</c:v>
                </c:pt>
                <c:pt idx="13">
                  <c:v>5.7</c:v>
                </c:pt>
                <c:pt idx="14">
                  <c:v>5.8</c:v>
                </c:pt>
                <c:pt idx="15">
                  <c:v>4.3</c:v>
                </c:pt>
                <c:pt idx="1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F-4534-B1E8-F8D18A736263}"/>
            </c:ext>
          </c:extLst>
        </c:ser>
        <c:ser>
          <c:idx val="1"/>
          <c:order val="1"/>
          <c:tx>
            <c:strRef>
              <c:f>'Fig 6.1 HHsize'!$D$3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6.1 HHsize'!$B$4:$B$23</c15:sqref>
                  </c15:fullRef>
                </c:ext>
              </c:extLst>
              <c:f>('Fig 6.1 HHsize'!$B$5,'Fig 6.1 HHsize'!$B$7:$B$8,'Fig 6.1 HHsize'!$B$10:$B$23)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6.1 HHsize'!$D$4:$D$23</c15:sqref>
                  </c15:fullRef>
                </c:ext>
              </c:extLst>
              <c:f>('Fig 6.1 HHsize'!$D$5,'Fig 6.1 HHsize'!$D$7:$D$8,'Fig 6.1 HHsize'!$D$10:$D$23)</c:f>
              <c:numCache>
                <c:formatCode>General</c:formatCode>
                <c:ptCount val="17"/>
                <c:pt idx="0">
                  <c:v>5.0999999999999996</c:v>
                </c:pt>
                <c:pt idx="1">
                  <c:v>4.2</c:v>
                </c:pt>
                <c:pt idx="2">
                  <c:v>5.7</c:v>
                </c:pt>
                <c:pt idx="3">
                  <c:v>4.0999999999999996</c:v>
                </c:pt>
                <c:pt idx="4">
                  <c:v>3.8</c:v>
                </c:pt>
                <c:pt idx="5">
                  <c:v>4.4000000000000004</c:v>
                </c:pt>
                <c:pt idx="6" formatCode="\-">
                  <c:v>0</c:v>
                </c:pt>
                <c:pt idx="7" formatCode="\-">
                  <c:v>0</c:v>
                </c:pt>
                <c:pt idx="8">
                  <c:v>4.2</c:v>
                </c:pt>
                <c:pt idx="9">
                  <c:v>5.3</c:v>
                </c:pt>
                <c:pt idx="10">
                  <c:v>6.3</c:v>
                </c:pt>
                <c:pt idx="11">
                  <c:v>5.3</c:v>
                </c:pt>
                <c:pt idx="12">
                  <c:v>5.9</c:v>
                </c:pt>
                <c:pt idx="13">
                  <c:v>5.4</c:v>
                </c:pt>
                <c:pt idx="14">
                  <c:v>5.6</c:v>
                </c:pt>
                <c:pt idx="15">
                  <c:v>4.5999999999999996</c:v>
                </c:pt>
                <c:pt idx="1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F-4534-B1E8-F8D18A736263}"/>
            </c:ext>
          </c:extLst>
        </c:ser>
        <c:ser>
          <c:idx val="2"/>
          <c:order val="2"/>
          <c:tx>
            <c:strRef>
              <c:f>'Fig 6.1 HHsize'!$E$3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6.1 HHsize'!$B$4:$B$23</c15:sqref>
                  </c15:fullRef>
                </c:ext>
              </c:extLst>
              <c:f>('Fig 6.1 HHsize'!$B$5,'Fig 6.1 HHsize'!$B$7:$B$8,'Fig 6.1 HHsize'!$B$10:$B$23)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6.1 HHsize'!$E$4:$E$23</c15:sqref>
                  </c15:fullRef>
                </c:ext>
              </c:extLst>
              <c:f>('Fig 6.1 HHsize'!$E$5,'Fig 6.1 HHsize'!$E$7:$E$8,'Fig 6.1 HHsize'!$E$10:$E$23)</c:f>
              <c:numCache>
                <c:formatCode>General</c:formatCode>
                <c:ptCount val="17"/>
                <c:pt idx="0">
                  <c:v>4.4000000000000004</c:v>
                </c:pt>
                <c:pt idx="1">
                  <c:v>3.8</c:v>
                </c:pt>
                <c:pt idx="2">
                  <c:v>5.0999999999999996</c:v>
                </c:pt>
                <c:pt idx="3">
                  <c:v>3.6</c:v>
                </c:pt>
                <c:pt idx="4">
                  <c:v>3.3</c:v>
                </c:pt>
                <c:pt idx="5" formatCode="0.0">
                  <c:v>4</c:v>
                </c:pt>
                <c:pt idx="6">
                  <c:v>6.3</c:v>
                </c:pt>
                <c:pt idx="7">
                  <c:v>5.8</c:v>
                </c:pt>
                <c:pt idx="8">
                  <c:v>3.7</c:v>
                </c:pt>
                <c:pt idx="9">
                  <c:v>4.5999999999999996</c:v>
                </c:pt>
                <c:pt idx="10">
                  <c:v>5.6</c:v>
                </c:pt>
                <c:pt idx="11">
                  <c:v>4.3</c:v>
                </c:pt>
                <c:pt idx="12">
                  <c:v>5.2</c:v>
                </c:pt>
                <c:pt idx="13">
                  <c:v>4.5</c:v>
                </c:pt>
                <c:pt idx="14">
                  <c:v>4.8</c:v>
                </c:pt>
                <c:pt idx="15">
                  <c:v>4.2</c:v>
                </c:pt>
                <c:pt idx="1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F-4534-B1E8-F8D18A736263}"/>
            </c:ext>
          </c:extLst>
        </c:ser>
        <c:ser>
          <c:idx val="3"/>
          <c:order val="3"/>
          <c:tx>
            <c:strRef>
              <c:f>'Fig 6.1 HHsize'!$F$3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6.1 HHsize'!$B$4:$B$23</c15:sqref>
                  </c15:fullRef>
                </c:ext>
              </c:extLst>
              <c:f>('Fig 6.1 HHsize'!$B$5,'Fig 6.1 HHsize'!$B$7:$B$8,'Fig 6.1 HHsize'!$B$10:$B$23)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6.1 HHsize'!$F$4:$F$23</c15:sqref>
                  </c15:fullRef>
                </c:ext>
              </c:extLst>
              <c:f>('Fig 6.1 HHsize'!$F$5,'Fig 6.1 HHsize'!$F$7:$F$8,'Fig 6.1 HHsize'!$F$10:$F$23)</c:f>
              <c:numCache>
                <c:formatCode>General</c:formatCode>
                <c:ptCount val="17"/>
                <c:pt idx="0">
                  <c:v>3.8</c:v>
                </c:pt>
                <c:pt idx="1">
                  <c:v>3.5</c:v>
                </c:pt>
                <c:pt idx="2">
                  <c:v>4.2</c:v>
                </c:pt>
                <c:pt idx="3">
                  <c:v>3.1</c:v>
                </c:pt>
                <c:pt idx="4">
                  <c:v>3.1</c:v>
                </c:pt>
                <c:pt idx="5">
                  <c:v>3.6</c:v>
                </c:pt>
                <c:pt idx="6">
                  <c:v>5.3</c:v>
                </c:pt>
                <c:pt idx="7">
                  <c:v>5.5</c:v>
                </c:pt>
                <c:pt idx="8">
                  <c:v>3.3</c:v>
                </c:pt>
                <c:pt idx="9">
                  <c:v>3.8</c:v>
                </c:pt>
                <c:pt idx="10">
                  <c:v>4.8</c:v>
                </c:pt>
                <c:pt idx="11">
                  <c:v>3.3</c:v>
                </c:pt>
                <c:pt idx="12">
                  <c:v>4.2</c:v>
                </c:pt>
                <c:pt idx="13">
                  <c:v>3.7</c:v>
                </c:pt>
                <c:pt idx="14">
                  <c:v>4.0999999999999996</c:v>
                </c:pt>
                <c:pt idx="15">
                  <c:v>3.6</c:v>
                </c:pt>
                <c:pt idx="1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1F-4534-B1E8-F8D18A7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3021488"/>
        <c:axId val="753023648"/>
      </c:barChart>
      <c:catAx>
        <c:axId val="75302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753023648"/>
        <c:crosses val="autoZero"/>
        <c:auto val="1"/>
        <c:lblAlgn val="ctr"/>
        <c:lblOffset val="100"/>
        <c:noMultiLvlLbl val="0"/>
      </c:catAx>
      <c:valAx>
        <c:axId val="75302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Household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75302148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6.2 HH head'!$F$2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6.2 HH head'!$A$3:$A$21</c15:sqref>
                  </c15:fullRef>
                </c:ext>
              </c:extLst>
              <c:f>('Fig 6.2 HH head'!$A$3,'Fig 6.2 HH head'!$A$5:$A$6,'Fig 6.2 HH head'!$A$8:$A$21)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 HH head'!$F$3:$F$21</c15:sqref>
                  </c15:fullRef>
                </c:ext>
              </c:extLst>
              <c:f>('Fig 6.2 HH head'!$F$3,'Fig 6.2 HH head'!$F$5:$F$6,'Fig 6.2 HH head'!$F$8:$F$21)</c:f>
              <c:numCache>
                <c:formatCode>General</c:formatCode>
                <c:ptCount val="17"/>
                <c:pt idx="0" formatCode="0.0">
                  <c:v>51</c:v>
                </c:pt>
                <c:pt idx="1">
                  <c:v>50.8</c:v>
                </c:pt>
                <c:pt idx="2">
                  <c:v>51.4</c:v>
                </c:pt>
                <c:pt idx="3">
                  <c:v>55.5</c:v>
                </c:pt>
                <c:pt idx="4">
                  <c:v>57.3</c:v>
                </c:pt>
                <c:pt idx="5">
                  <c:v>56.4</c:v>
                </c:pt>
                <c:pt idx="6" formatCode="0.0">
                  <c:v>47</c:v>
                </c:pt>
                <c:pt idx="7">
                  <c:v>54.8</c:v>
                </c:pt>
                <c:pt idx="8">
                  <c:v>54.8</c:v>
                </c:pt>
                <c:pt idx="9">
                  <c:v>51.9</c:v>
                </c:pt>
                <c:pt idx="10" formatCode="0.0">
                  <c:v>42</c:v>
                </c:pt>
                <c:pt idx="11">
                  <c:v>60.9</c:v>
                </c:pt>
                <c:pt idx="12">
                  <c:v>41.7</c:v>
                </c:pt>
                <c:pt idx="13">
                  <c:v>43.8</c:v>
                </c:pt>
                <c:pt idx="14">
                  <c:v>48.6</c:v>
                </c:pt>
                <c:pt idx="15">
                  <c:v>57.4</c:v>
                </c:pt>
                <c:pt idx="16">
                  <c:v>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D-4B24-88CC-CC7BC27D85CF}"/>
            </c:ext>
          </c:extLst>
        </c:ser>
        <c:ser>
          <c:idx val="1"/>
          <c:order val="1"/>
          <c:tx>
            <c:strRef>
              <c:f>'Fig 6.2 HH head'!$G$2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6.2 HH head'!$A$3:$A$21</c15:sqref>
                  </c15:fullRef>
                </c:ext>
              </c:extLst>
              <c:f>('Fig 6.2 HH head'!$A$3,'Fig 6.2 HH head'!$A$5:$A$6,'Fig 6.2 HH head'!$A$8:$A$21)</c:f>
              <c:strCache>
                <c:ptCount val="17"/>
                <c:pt idx="0">
                  <c:v>Namibia</c:v>
                </c:pt>
                <c:pt idx="1">
                  <c:v>Urban</c:v>
                </c:pt>
                <c:pt idx="2">
                  <c:v>Rural</c:v>
                </c:pt>
                <c:pt idx="3">
                  <c:v>//Kharas</c:v>
                </c:pt>
                <c:pt idx="4">
                  <c:v>Erongo</c:v>
                </c:pt>
                <c:pt idx="5">
                  <c:v>Hardap</c:v>
                </c:pt>
                <c:pt idx="6">
                  <c:v>Kavango East</c:v>
                </c:pt>
                <c:pt idx="7">
                  <c:v>Kavango West</c:v>
                </c:pt>
                <c:pt idx="8">
                  <c:v>Khomas</c:v>
                </c:pt>
                <c:pt idx="9">
                  <c:v>Kunene</c:v>
                </c:pt>
                <c:pt idx="10">
                  <c:v>Ohangwena</c:v>
                </c:pt>
                <c:pt idx="11">
                  <c:v>Omaheke</c:v>
                </c:pt>
                <c:pt idx="12">
                  <c:v>Omusati</c:v>
                </c:pt>
                <c:pt idx="13">
                  <c:v>Oshana</c:v>
                </c:pt>
                <c:pt idx="14">
                  <c:v>Oshikoto</c:v>
                </c:pt>
                <c:pt idx="15">
                  <c:v>Otjozondjupa</c:v>
                </c:pt>
                <c:pt idx="16">
                  <c:v>Zambezi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 HH head'!$G$3:$G$21</c15:sqref>
                  </c15:fullRef>
                </c:ext>
              </c:extLst>
              <c:f>('Fig 6.2 HH head'!$G$3,'Fig 6.2 HH head'!$G$5:$G$6,'Fig 6.2 HH head'!$G$8:$G$21)</c:f>
              <c:numCache>
                <c:formatCode>General</c:formatCode>
                <c:ptCount val="17"/>
                <c:pt idx="0" formatCode="0.0">
                  <c:v>49</c:v>
                </c:pt>
                <c:pt idx="1">
                  <c:v>49.2</c:v>
                </c:pt>
                <c:pt idx="2">
                  <c:v>48.6</c:v>
                </c:pt>
                <c:pt idx="3">
                  <c:v>44.5</c:v>
                </c:pt>
                <c:pt idx="4">
                  <c:v>42.7</c:v>
                </c:pt>
                <c:pt idx="5">
                  <c:v>43.6</c:v>
                </c:pt>
                <c:pt idx="6" formatCode="0.0">
                  <c:v>53</c:v>
                </c:pt>
                <c:pt idx="7">
                  <c:v>45.2</c:v>
                </c:pt>
                <c:pt idx="8">
                  <c:v>45.2</c:v>
                </c:pt>
                <c:pt idx="9">
                  <c:v>48.1</c:v>
                </c:pt>
                <c:pt idx="10" formatCode="0.0">
                  <c:v>58</c:v>
                </c:pt>
                <c:pt idx="11">
                  <c:v>39.1</c:v>
                </c:pt>
                <c:pt idx="12">
                  <c:v>58.3</c:v>
                </c:pt>
                <c:pt idx="13">
                  <c:v>56.2</c:v>
                </c:pt>
                <c:pt idx="14">
                  <c:v>51.4</c:v>
                </c:pt>
                <c:pt idx="15">
                  <c:v>42.6</c:v>
                </c:pt>
                <c:pt idx="16">
                  <c:v>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D-4B24-88CC-CC7BC27D8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1108232"/>
        <c:axId val="751109312"/>
      </c:barChart>
      <c:catAx>
        <c:axId val="75110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751109312"/>
        <c:crosses val="autoZero"/>
        <c:auto val="1"/>
        <c:lblAlgn val="ctr"/>
        <c:lblOffset val="100"/>
        <c:noMultiLvlLbl val="0"/>
      </c:catAx>
      <c:valAx>
        <c:axId val="7511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75110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6.4-6.7'!$G$3</c:f>
              <c:strCache>
                <c:ptCount val="1"/>
                <c:pt idx="0">
                  <c:v>Namibia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6.4-6.7'!$F$4:$F$8</c:f>
              <c:strCache>
                <c:ptCount val="5"/>
                <c:pt idx="0">
                  <c:v>Motor Car</c:v>
                </c:pt>
                <c:pt idx="1">
                  <c:v>Motorbike / Cycle</c:v>
                </c:pt>
                <c:pt idx="2">
                  <c:v>Bicycle</c:v>
                </c:pt>
                <c:pt idx="3">
                  <c:v>Animal drawn cart</c:v>
                </c:pt>
                <c:pt idx="4">
                  <c:v>Boat/canoe</c:v>
                </c:pt>
              </c:strCache>
            </c:strRef>
          </c:cat>
          <c:val>
            <c:numRef>
              <c:f>'Fig 6.4-6.7'!$G$4:$G$8</c:f>
              <c:numCache>
                <c:formatCode>#,##0.0</c:formatCode>
                <c:ptCount val="5"/>
                <c:pt idx="0">
                  <c:v>22.636939256074324</c:v>
                </c:pt>
                <c:pt idx="1">
                  <c:v>1.1255534885811787</c:v>
                </c:pt>
                <c:pt idx="2">
                  <c:v>5.5215981193618209</c:v>
                </c:pt>
                <c:pt idx="3">
                  <c:v>3.3400366766754064</c:v>
                </c:pt>
                <c:pt idx="4">
                  <c:v>0.78443660845203012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7-4655-B04A-205924602463}"/>
            </c:ext>
          </c:extLst>
        </c:ser>
        <c:ser>
          <c:idx val="1"/>
          <c:order val="1"/>
          <c:tx>
            <c:strRef>
              <c:f>'Fig 6.4-6.7'!$H$3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6.4-6.7'!$F$4:$F$8</c:f>
              <c:strCache>
                <c:ptCount val="5"/>
                <c:pt idx="0">
                  <c:v>Motor Car</c:v>
                </c:pt>
                <c:pt idx="1">
                  <c:v>Motorbike / Cycle</c:v>
                </c:pt>
                <c:pt idx="2">
                  <c:v>Bicycle</c:v>
                </c:pt>
                <c:pt idx="3">
                  <c:v>Animal drawn cart</c:v>
                </c:pt>
                <c:pt idx="4">
                  <c:v>Boat/canoe</c:v>
                </c:pt>
              </c:strCache>
            </c:strRef>
          </c:cat>
          <c:val>
            <c:numRef>
              <c:f>'Fig 6.4-6.7'!$H$4:$H$8</c:f>
              <c:numCache>
                <c:formatCode>#,##0.0</c:formatCode>
                <c:ptCount val="5"/>
                <c:pt idx="0">
                  <c:v>27.592551899333284</c:v>
                </c:pt>
                <c:pt idx="1">
                  <c:v>1.3612029392517611</c:v>
                </c:pt>
                <c:pt idx="2">
                  <c:v>6.6512282701349124</c:v>
                </c:pt>
                <c:pt idx="3">
                  <c:v>0.62566556955850849</c:v>
                </c:pt>
                <c:pt idx="4">
                  <c:v>0.3272006355661054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7-4655-B04A-205924602463}"/>
            </c:ext>
          </c:extLst>
        </c:ser>
        <c:ser>
          <c:idx val="2"/>
          <c:order val="2"/>
          <c:tx>
            <c:strRef>
              <c:f>'Fig 6.4-6.7'!$I$3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6.4-6.7'!$F$4:$F$8</c:f>
              <c:strCache>
                <c:ptCount val="5"/>
                <c:pt idx="0">
                  <c:v>Motor Car</c:v>
                </c:pt>
                <c:pt idx="1">
                  <c:v>Motorbike / Cycle</c:v>
                </c:pt>
                <c:pt idx="2">
                  <c:v>Bicycle</c:v>
                </c:pt>
                <c:pt idx="3">
                  <c:v>Animal drawn cart</c:v>
                </c:pt>
                <c:pt idx="4">
                  <c:v>Boat/canoe</c:v>
                </c:pt>
              </c:strCache>
            </c:strRef>
          </c:cat>
          <c:val>
            <c:numRef>
              <c:f>'Fig 6.4-6.7'!$I$4:$I$8</c:f>
              <c:numCache>
                <c:formatCode>#,##0.0</c:formatCode>
                <c:ptCount val="5"/>
                <c:pt idx="0">
                  <c:v>16.640172988136285</c:v>
                </c:pt>
                <c:pt idx="1">
                  <c:v>0.84039506750043824</c:v>
                </c:pt>
                <c:pt idx="2">
                  <c:v>4.1546373677751154</c:v>
                </c:pt>
                <c:pt idx="3">
                  <c:v>6.6246858745836006</c:v>
                </c:pt>
                <c:pt idx="4">
                  <c:v>1.3377359593244111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7-4655-B04A-205924602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8321272"/>
        <c:axId val="588314792"/>
      </c:barChart>
      <c:catAx>
        <c:axId val="58832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588314792"/>
        <c:crosses val="autoZero"/>
        <c:auto val="1"/>
        <c:lblAlgn val="ctr"/>
        <c:lblOffset val="100"/>
        <c:noMultiLvlLbl val="0"/>
      </c:catAx>
      <c:valAx>
        <c:axId val="58831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A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  <c:crossAx val="588321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288924</xdr:colOff>
      <xdr:row>4</xdr:row>
      <xdr:rowOff>66675</xdr:rowOff>
    </xdr:from>
    <xdr:to>
      <xdr:col>20</xdr:col>
      <xdr:colOff>457199</xdr:colOff>
      <xdr:row>19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5E6556-9F79-7AAF-7DA0-BF8A9D19D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174624</xdr:colOff>
      <xdr:row>2</xdr:row>
      <xdr:rowOff>60324</xdr:rowOff>
    </xdr:from>
    <xdr:to>
      <xdr:col>19</xdr:col>
      <xdr:colOff>254000</xdr:colOff>
      <xdr:row>19</xdr:row>
      <xdr:rowOff>126999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209CA5-382F-4045-A5D2-B111FE5F5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</xdr:row>
      <xdr:rowOff>114300</xdr:rowOff>
    </xdr:from>
    <xdr:to>
      <xdr:col>13</xdr:col>
      <xdr:colOff>342900</xdr:colOff>
      <xdr:row>18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585553-41C9-BB39-B5B8-9657AF18AD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174624</xdr:colOff>
      <xdr:row>2</xdr:row>
      <xdr:rowOff>6350</xdr:rowOff>
    </xdr:from>
    <xdr:to>
      <xdr:col>17</xdr:col>
      <xdr:colOff>514350</xdr:colOff>
      <xdr:row>20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3533D9-5F66-49B0-3F06-CEB905538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184150</xdr:colOff>
      <xdr:row>0</xdr:row>
      <xdr:rowOff>127000</xdr:rowOff>
    </xdr:from>
    <xdr:to>
      <xdr:col>17</xdr:col>
      <xdr:colOff>38100</xdr:colOff>
      <xdr:row>17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B00F47-1DF2-1C25-5B8D-9811CE0D56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485774</xdr:colOff>
      <xdr:row>4</xdr:row>
      <xdr:rowOff>184150</xdr:rowOff>
    </xdr:from>
    <xdr:to>
      <xdr:col>27</xdr:col>
      <xdr:colOff>25400</xdr:colOff>
      <xdr:row>17</xdr:row>
      <xdr:rowOff>234950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B0E5A3-795E-DCB7-7D91-2C65458598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530224</xdr:colOff>
      <xdr:row>3</xdr:row>
      <xdr:rowOff>171450</xdr:rowOff>
    </xdr:from>
    <xdr:to>
      <xdr:col>24</xdr:col>
      <xdr:colOff>0</xdr:colOff>
      <xdr:row>19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3033BF-5C80-28CA-032E-67E4FE986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542924</xdr:colOff>
      <xdr:row>34</xdr:row>
      <xdr:rowOff>0</xdr:rowOff>
    </xdr:from>
    <xdr:to>
      <xdr:col>22</xdr:col>
      <xdr:colOff>0</xdr:colOff>
      <xdr:row>53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78DFCD-A5DE-46FD-9B7D-6B221E466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536574</xdr:colOff>
      <xdr:row>3</xdr:row>
      <xdr:rowOff>146050</xdr:rowOff>
    </xdr:from>
    <xdr:to>
      <xdr:col>18</xdr:col>
      <xdr:colOff>19050</xdr:colOff>
      <xdr:row>22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DA067B-8BB3-452D-8ED5-FEC2026BA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587374</xdr:colOff>
      <xdr:row>2</xdr:row>
      <xdr:rowOff>12700</xdr:rowOff>
    </xdr:from>
    <xdr:to>
      <xdr:col>18</xdr:col>
      <xdr:colOff>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79A877-2171-E098-00BA-7D6A33EB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282575</xdr:colOff>
      <xdr:row>0</xdr:row>
      <xdr:rowOff>0</xdr:rowOff>
    </xdr:from>
    <xdr:to>
      <xdr:col>17</xdr:col>
      <xdr:colOff>587375</xdr:colOff>
      <xdr:row>14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F7C7F6-C7D0-4229-49DF-CBB8AC4DA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212725</xdr:colOff>
      <xdr:row>14</xdr:row>
      <xdr:rowOff>155575</xdr:rowOff>
    </xdr:from>
    <xdr:to>
      <xdr:col>17</xdr:col>
      <xdr:colOff>517525</xdr:colOff>
      <xdr:row>29</xdr:row>
      <xdr:rowOff>136525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73D501-0D7B-3323-19E4-B53F5AC33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288924</xdr:colOff>
      <xdr:row>31</xdr:row>
      <xdr:rowOff>155575</xdr:rowOff>
    </xdr:from>
    <xdr:to>
      <xdr:col>17</xdr:col>
      <xdr:colOff>260349</xdr:colOff>
      <xdr:row>46</xdr:row>
      <xdr:rowOff>130175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92EFEA-F05E-6993-E235-C06650C8F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434975</xdr:colOff>
      <xdr:row>47</xdr:row>
      <xdr:rowOff>111125</xdr:rowOff>
    </xdr:from>
    <xdr:to>
      <xdr:col>17</xdr:col>
      <xdr:colOff>130175</xdr:colOff>
      <xdr:row>62</xdr:row>
      <xdr:rowOff>92075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B15A6D-D44E-B11A-1FAC-A810CBA91C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ndikwetepo\Desktop\NSA\Census%202021\Basic%20Report\Excel%20Table\Chapter%202_Final%2004%20July%202024_Venotjavivi.xlsx" TargetMode="External"/><Relationship Id="rId1" Type="http://schemas.openxmlformats.org/officeDocument/2006/relationships/externalLinkPath" Target="/Users/nndikwetepo/Desktop/NSA/Census%202021/Basic%20Report/Excel%20Table/Chapter%202_Final%2004%20July%202024_Venotjaviv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ndikwetepo\Desktop\NSA\Census%202021\Basic%20Report\Excel%20Table\Chapter%205_School%20Enrollement_Attendance%20and%20Attainment_5July2024.xlsx" TargetMode="External"/><Relationship Id="rId1" Type="http://schemas.openxmlformats.org/officeDocument/2006/relationships/externalLinkPath" Target="/Users/nndikwetepo/Desktop/NSA/Census%202021/Basic%20Report/Excel%20Table/Chapter%205_School%20Enrollement_Attendance%20and%20Attainment_5July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ndikwetepo\Desktop\NSA\Census%202021\Basic%20Report\Excel%20Table\Chapter%207_Final%20tables_04%20July%202024_Mafwila.xlsx" TargetMode="External"/><Relationship Id="rId1" Type="http://schemas.openxmlformats.org/officeDocument/2006/relationships/externalLinkPath" Target="/Users/nndikwetepo/Desktop/NSA/Census%202021/Basic%20Report/Excel%20Table/Chapter%207_Final%20tables_04%20July%202024_Mafwi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hoIsMarriedToWho"/>
      <sheetName val="Tab List "/>
      <sheetName val="2.4.1"/>
      <sheetName val="2.4.1A"/>
      <sheetName val="2.4.1B"/>
      <sheetName val="2.4.1C"/>
      <sheetName val="2.4.2"/>
      <sheetName val="2.5.1"/>
      <sheetName val="2.5.2"/>
      <sheetName val="2.6.1 MAP"/>
      <sheetName val="Annex 2.2"/>
      <sheetName val="Annex 2.3"/>
      <sheetName val="Annex 2.4"/>
      <sheetName val="Annex 2.5"/>
      <sheetName val="Annex2.6"/>
      <sheetName val="Annex 2.7"/>
      <sheetName val="Annex 2.8"/>
      <sheetName val="Annex 2.9"/>
      <sheetName val="Annex 2.10"/>
      <sheetName val="Annex 2.11"/>
      <sheetName val="Annex 2.12"/>
      <sheetName val="Annex 2.13"/>
      <sheetName val="Annex 2.14"/>
      <sheetName val="Annex 2.15"/>
      <sheetName val="Annex 2.16"/>
      <sheetName val="Annex 2.17"/>
      <sheetName val="Annex 2.18"/>
      <sheetName val="Sheet1"/>
    </sheetNames>
    <sheetDataSet>
      <sheetData sheetId="0"/>
      <sheetData sheetId="1"/>
      <sheetData sheetId="2"/>
      <sheetData sheetId="3">
        <row r="5">
          <cell r="C5" t="str">
            <v>Male</v>
          </cell>
          <cell r="D5" t="str">
            <v>Female</v>
          </cell>
        </row>
        <row r="6">
          <cell r="B6" t="str">
            <v>0 - 4</v>
          </cell>
          <cell r="C6">
            <v>-207166</v>
          </cell>
          <cell r="D6">
            <v>208311</v>
          </cell>
        </row>
        <row r="7">
          <cell r="B7" t="str">
            <v>5 - 9</v>
          </cell>
          <cell r="C7">
            <v>-189113</v>
          </cell>
          <cell r="D7">
            <v>190824</v>
          </cell>
        </row>
        <row r="8">
          <cell r="B8" t="str">
            <v>10 - 14</v>
          </cell>
          <cell r="C8">
            <v>-160354</v>
          </cell>
          <cell r="D8">
            <v>163605</v>
          </cell>
        </row>
        <row r="9">
          <cell r="B9" t="str">
            <v>15 - 19</v>
          </cell>
          <cell r="C9">
            <v>-140324</v>
          </cell>
          <cell r="D9">
            <v>138278</v>
          </cell>
        </row>
        <row r="10">
          <cell r="B10" t="str">
            <v>20 - 24</v>
          </cell>
          <cell r="C10">
            <v>-131800</v>
          </cell>
          <cell r="D10">
            <v>129660</v>
          </cell>
        </row>
        <row r="11">
          <cell r="B11" t="str">
            <v>25 - 29</v>
          </cell>
          <cell r="C11">
            <v>-125268</v>
          </cell>
          <cell r="D11">
            <v>127677</v>
          </cell>
        </row>
        <row r="12">
          <cell r="B12" t="str">
            <v>30 - 34</v>
          </cell>
          <cell r="C12">
            <v>-115530</v>
          </cell>
          <cell r="D12">
            <v>122398</v>
          </cell>
        </row>
        <row r="13">
          <cell r="B13" t="str">
            <v>35 - 39</v>
          </cell>
          <cell r="C13">
            <v>-93400</v>
          </cell>
          <cell r="D13">
            <v>98238</v>
          </cell>
        </row>
        <row r="14">
          <cell r="B14" t="str">
            <v>40 - 44</v>
          </cell>
          <cell r="C14">
            <v>-77977</v>
          </cell>
          <cell r="D14">
            <v>81433</v>
          </cell>
        </row>
        <row r="15">
          <cell r="B15" t="str">
            <v>45 - 49</v>
          </cell>
          <cell r="C15">
            <v>-66018</v>
          </cell>
          <cell r="D15">
            <v>66539</v>
          </cell>
        </row>
        <row r="16">
          <cell r="B16" t="str">
            <v>50 - 54</v>
          </cell>
          <cell r="C16">
            <v>-49594</v>
          </cell>
          <cell r="D16">
            <v>53182</v>
          </cell>
        </row>
        <row r="17">
          <cell r="B17" t="str">
            <v>55 - 59</v>
          </cell>
          <cell r="C17">
            <v>-36333</v>
          </cell>
          <cell r="D17">
            <v>42704</v>
          </cell>
        </row>
        <row r="18">
          <cell r="B18" t="str">
            <v>60 - 64</v>
          </cell>
          <cell r="C18">
            <v>-28152</v>
          </cell>
          <cell r="D18">
            <v>39417</v>
          </cell>
        </row>
        <row r="19">
          <cell r="B19" t="str">
            <v>65 - 69</v>
          </cell>
          <cell r="C19">
            <v>-18437</v>
          </cell>
          <cell r="D19">
            <v>26021</v>
          </cell>
        </row>
        <row r="20">
          <cell r="B20" t="str">
            <v>70 - 74</v>
          </cell>
          <cell r="C20">
            <v>-13724</v>
          </cell>
          <cell r="D20">
            <v>20067</v>
          </cell>
        </row>
        <row r="21">
          <cell r="B21" t="str">
            <v>75 - 79</v>
          </cell>
          <cell r="C21">
            <v>-8912</v>
          </cell>
          <cell r="D21">
            <v>13766</v>
          </cell>
        </row>
        <row r="22">
          <cell r="B22" t="str">
            <v>80 - 84</v>
          </cell>
          <cell r="C22">
            <v>-5971</v>
          </cell>
          <cell r="D22">
            <v>10884</v>
          </cell>
        </row>
        <row r="23">
          <cell r="B23" t="str">
            <v>85 - 89</v>
          </cell>
          <cell r="C23">
            <v>-2961</v>
          </cell>
          <cell r="D23">
            <v>6277</v>
          </cell>
        </row>
        <row r="24">
          <cell r="B24" t="str">
            <v>90 - 94</v>
          </cell>
          <cell r="C24">
            <v>-1684</v>
          </cell>
          <cell r="D24">
            <v>4674</v>
          </cell>
        </row>
        <row r="25">
          <cell r="B25" t="str">
            <v>95+</v>
          </cell>
          <cell r="C25">
            <v>-1506</v>
          </cell>
          <cell r="D25">
            <v>4222</v>
          </cell>
        </row>
      </sheetData>
      <sheetData sheetId="4">
        <row r="5">
          <cell r="C5" t="str">
            <v>Male</v>
          </cell>
          <cell r="D5" t="str">
            <v>Female</v>
          </cell>
        </row>
        <row r="6">
          <cell r="B6" t="str">
            <v>0 - 4</v>
          </cell>
          <cell r="C6">
            <v>-88221</v>
          </cell>
          <cell r="D6">
            <v>89631</v>
          </cell>
        </row>
        <row r="7">
          <cell r="B7" t="str">
            <v>5 - 9</v>
          </cell>
          <cell r="C7">
            <v>-82216</v>
          </cell>
          <cell r="D7">
            <v>84524</v>
          </cell>
        </row>
        <row r="8">
          <cell r="B8" t="str">
            <v>10 - 14</v>
          </cell>
          <cell r="C8">
            <v>-68711</v>
          </cell>
          <cell r="D8">
            <v>73108</v>
          </cell>
        </row>
        <row r="9">
          <cell r="B9" t="str">
            <v>15 - 19</v>
          </cell>
          <cell r="C9">
            <v>-62658</v>
          </cell>
          <cell r="D9">
            <v>72466</v>
          </cell>
        </row>
        <row r="10">
          <cell r="B10" t="str">
            <v>20 - 24</v>
          </cell>
          <cell r="C10">
            <v>-70598</v>
          </cell>
          <cell r="D10">
            <v>79837</v>
          </cell>
        </row>
        <row r="11">
          <cell r="B11" t="str">
            <v>25 - 29</v>
          </cell>
          <cell r="C11">
            <v>-71524</v>
          </cell>
          <cell r="D11">
            <v>79987</v>
          </cell>
        </row>
        <row r="12">
          <cell r="B12" t="str">
            <v>30 - 34</v>
          </cell>
          <cell r="C12">
            <v>-67127</v>
          </cell>
          <cell r="D12">
            <v>77450</v>
          </cell>
        </row>
        <row r="13">
          <cell r="B13" t="str">
            <v>35 - 39</v>
          </cell>
          <cell r="C13">
            <v>-54642</v>
          </cell>
          <cell r="D13">
            <v>60253</v>
          </cell>
        </row>
        <row r="14">
          <cell r="B14" t="str">
            <v>40 - 44</v>
          </cell>
          <cell r="C14">
            <v>-45741</v>
          </cell>
          <cell r="D14">
            <v>47372</v>
          </cell>
        </row>
        <row r="15">
          <cell r="B15" t="str">
            <v>45 - 49</v>
          </cell>
          <cell r="C15">
            <v>-37684</v>
          </cell>
          <cell r="D15">
            <v>36108</v>
          </cell>
        </row>
        <row r="16">
          <cell r="B16" t="str">
            <v>50 - 54</v>
          </cell>
          <cell r="C16">
            <v>-27699</v>
          </cell>
          <cell r="D16">
            <v>26822</v>
          </cell>
        </row>
        <row r="17">
          <cell r="B17" t="str">
            <v>55 - 59</v>
          </cell>
          <cell r="C17">
            <v>-18948</v>
          </cell>
          <cell r="D17">
            <v>19597</v>
          </cell>
        </row>
        <row r="18">
          <cell r="B18" t="str">
            <v>60 - 64</v>
          </cell>
          <cell r="C18">
            <v>-12158</v>
          </cell>
          <cell r="D18">
            <v>14955</v>
          </cell>
        </row>
        <row r="19">
          <cell r="B19" t="str">
            <v>65 - 69</v>
          </cell>
          <cell r="C19">
            <v>-7118</v>
          </cell>
          <cell r="D19">
            <v>9523</v>
          </cell>
        </row>
        <row r="20">
          <cell r="B20" t="str">
            <v>70 - 74</v>
          </cell>
          <cell r="C20">
            <v>-4767</v>
          </cell>
          <cell r="D20">
            <v>6571</v>
          </cell>
        </row>
        <row r="21">
          <cell r="B21" t="str">
            <v>75 - 79</v>
          </cell>
          <cell r="C21">
            <v>-2711</v>
          </cell>
          <cell r="D21">
            <v>4128</v>
          </cell>
        </row>
        <row r="22">
          <cell r="B22" t="str">
            <v>80 - 84</v>
          </cell>
          <cell r="C22">
            <v>-1510</v>
          </cell>
          <cell r="D22">
            <v>2772</v>
          </cell>
        </row>
        <row r="23">
          <cell r="B23" t="str">
            <v>85 - 89</v>
          </cell>
          <cell r="C23">
            <v>-730</v>
          </cell>
          <cell r="D23">
            <v>1531</v>
          </cell>
        </row>
        <row r="24">
          <cell r="B24" t="str">
            <v>90 - 94</v>
          </cell>
          <cell r="C24">
            <v>-275</v>
          </cell>
          <cell r="D24">
            <v>788</v>
          </cell>
        </row>
        <row r="25">
          <cell r="B25" t="str">
            <v>95+</v>
          </cell>
          <cell r="C25">
            <v>-457</v>
          </cell>
          <cell r="D25">
            <v>693</v>
          </cell>
        </row>
      </sheetData>
      <sheetData sheetId="5">
        <row r="5">
          <cell r="C5" t="str">
            <v>Male</v>
          </cell>
          <cell r="D5" t="str">
            <v>Female</v>
          </cell>
        </row>
        <row r="6">
          <cell r="B6" t="str">
            <v>0 - 4</v>
          </cell>
          <cell r="C6">
            <v>-118945</v>
          </cell>
          <cell r="D6">
            <v>118680</v>
          </cell>
        </row>
        <row r="7">
          <cell r="B7" t="str">
            <v>5 - 9</v>
          </cell>
          <cell r="C7">
            <v>-106897</v>
          </cell>
          <cell r="D7">
            <v>106300</v>
          </cell>
        </row>
        <row r="8">
          <cell r="B8" t="str">
            <v>10 - 14</v>
          </cell>
          <cell r="C8">
            <v>-91643</v>
          </cell>
          <cell r="D8">
            <v>90497</v>
          </cell>
        </row>
        <row r="9">
          <cell r="B9" t="str">
            <v>15 - 19</v>
          </cell>
          <cell r="C9">
            <v>-77666</v>
          </cell>
          <cell r="D9">
            <v>65812</v>
          </cell>
        </row>
        <row r="10">
          <cell r="B10" t="str">
            <v>20 - 24</v>
          </cell>
          <cell r="C10">
            <v>-61202</v>
          </cell>
          <cell r="D10">
            <v>49823</v>
          </cell>
        </row>
        <row r="11">
          <cell r="B11" t="str">
            <v>25 - 29</v>
          </cell>
          <cell r="C11">
            <v>-53744</v>
          </cell>
          <cell r="D11">
            <v>47690</v>
          </cell>
        </row>
        <row r="12">
          <cell r="B12" t="str">
            <v>30 - 34</v>
          </cell>
          <cell r="C12">
            <v>-48403</v>
          </cell>
          <cell r="D12">
            <v>44948</v>
          </cell>
        </row>
        <row r="13">
          <cell r="B13" t="str">
            <v>35 - 39</v>
          </cell>
          <cell r="C13">
            <v>-38758</v>
          </cell>
          <cell r="D13">
            <v>37985</v>
          </cell>
        </row>
        <row r="14">
          <cell r="B14" t="str">
            <v>40 - 44</v>
          </cell>
          <cell r="C14">
            <v>-32236</v>
          </cell>
          <cell r="D14">
            <v>34061</v>
          </cell>
        </row>
        <row r="15">
          <cell r="B15" t="str">
            <v>45 - 49</v>
          </cell>
          <cell r="C15">
            <v>-28334</v>
          </cell>
          <cell r="D15">
            <v>30431</v>
          </cell>
        </row>
        <row r="16">
          <cell r="B16" t="str">
            <v>50 - 54</v>
          </cell>
          <cell r="C16">
            <v>-21895</v>
          </cell>
          <cell r="D16">
            <v>26360</v>
          </cell>
        </row>
        <row r="17">
          <cell r="B17" t="str">
            <v>55 - 59</v>
          </cell>
          <cell r="C17">
            <v>-17385</v>
          </cell>
          <cell r="D17">
            <v>23107</v>
          </cell>
        </row>
        <row r="18">
          <cell r="B18" t="str">
            <v>60 - 64</v>
          </cell>
          <cell r="C18">
            <v>-15994</v>
          </cell>
          <cell r="D18">
            <v>24462</v>
          </cell>
        </row>
        <row r="19">
          <cell r="B19" t="str">
            <v>65 - 69</v>
          </cell>
          <cell r="C19">
            <v>-11319</v>
          </cell>
          <cell r="D19">
            <v>16498</v>
          </cell>
        </row>
        <row r="20">
          <cell r="B20" t="str">
            <v>70 - 74</v>
          </cell>
          <cell r="C20">
            <v>-8957</v>
          </cell>
          <cell r="D20">
            <v>13496</v>
          </cell>
        </row>
        <row r="21">
          <cell r="B21" t="str">
            <v>75 - 79</v>
          </cell>
          <cell r="C21">
            <v>-6201</v>
          </cell>
          <cell r="D21">
            <v>9638</v>
          </cell>
        </row>
        <row r="22">
          <cell r="B22" t="str">
            <v>80 - 84</v>
          </cell>
          <cell r="C22">
            <v>-4461</v>
          </cell>
          <cell r="D22">
            <v>8112</v>
          </cell>
        </row>
        <row r="23">
          <cell r="B23" t="str">
            <v>85 - 89</v>
          </cell>
          <cell r="C23">
            <v>-2231</v>
          </cell>
          <cell r="D23">
            <v>4746</v>
          </cell>
        </row>
        <row r="24">
          <cell r="B24" t="str">
            <v>90 - 94</v>
          </cell>
          <cell r="C24">
            <v>-1409</v>
          </cell>
          <cell r="D24">
            <v>3886</v>
          </cell>
        </row>
        <row r="25">
          <cell r="B25" t="str">
            <v>95+</v>
          </cell>
          <cell r="C25">
            <v>-1049</v>
          </cell>
          <cell r="D25">
            <v>3529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5.4.2.1.1"/>
      <sheetName val="Figure 5.4.2.2.1 "/>
      <sheetName val="Figure 5.4.2.2.2 "/>
      <sheetName val="Table 5.4.2.2.1"/>
      <sheetName val="EDU Atta_Table 5.4.3.2.1"/>
      <sheetName val="Annex_Scholl enrollment"/>
      <sheetName val="Annex_School attendance"/>
    </sheetNames>
    <sheetDataSet>
      <sheetData sheetId="0">
        <row r="27">
          <cell r="L27" t="str">
            <v>Never attended</v>
          </cell>
          <cell r="M27" t="str">
            <v>Attending pre-primary</v>
          </cell>
          <cell r="N27" t="str">
            <v>Attending primary or secondary school</v>
          </cell>
          <cell r="O27" t="str">
            <v>Attending tertiary (e.g. College University Vocational etc.)</v>
          </cell>
          <cell r="P27" t="str">
            <v>Attending adult education programme</v>
          </cell>
          <cell r="Q27" t="str">
            <v>Left school</v>
          </cell>
        </row>
        <row r="28">
          <cell r="K28" t="str">
            <v>Namibia</v>
          </cell>
          <cell r="L28">
            <v>9.6838896534067267</v>
          </cell>
          <cell r="M28">
            <v>2.1287243575383239</v>
          </cell>
          <cell r="N28">
            <v>31.23247831791852</v>
          </cell>
          <cell r="O28">
            <v>5.2871475661663521</v>
          </cell>
          <cell r="P28">
            <v>0.30538931737446795</v>
          </cell>
          <cell r="Q28">
            <v>49.995079527634651</v>
          </cell>
        </row>
        <row r="29">
          <cell r="K29" t="str">
            <v>Urban</v>
          </cell>
          <cell r="L29">
            <v>5.1564427480559107</v>
          </cell>
          <cell r="M29">
            <v>1.8750063315849066</v>
          </cell>
          <cell r="N29">
            <v>28.166396389165314</v>
          </cell>
          <cell r="O29">
            <v>8.7836421458345182</v>
          </cell>
          <cell r="P29">
            <v>0.17003714789569288</v>
          </cell>
          <cell r="Q29">
            <v>54.531817285655393</v>
          </cell>
        </row>
        <row r="30">
          <cell r="K30" t="str">
            <v>Rural</v>
          </cell>
          <cell r="L30">
            <v>14.459713064657862</v>
          </cell>
          <cell r="M30">
            <v>2.3963613974719506</v>
          </cell>
          <cell r="N30">
            <v>34.466766021844435</v>
          </cell>
          <cell r="O30">
            <v>1.598834700220549</v>
          </cell>
          <cell r="P30">
            <v>0.44816692985102474</v>
          </cell>
          <cell r="Q30">
            <v>45.209455565958713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 List "/>
      <sheetName val="7.6.1"/>
      <sheetName val="7.6.2"/>
      <sheetName val="7.6.3"/>
      <sheetName val="7.6.4"/>
      <sheetName val="7.6.5"/>
      <sheetName val="7.7.1-7.7.2"/>
      <sheetName val="Drinking"/>
      <sheetName val="Cooking"/>
      <sheetName val="Toilet"/>
      <sheetName val="Waste"/>
    </sheetNames>
    <sheetDataSet>
      <sheetData sheetId="0"/>
      <sheetData sheetId="1"/>
      <sheetData sheetId="2"/>
      <sheetData sheetId="3">
        <row r="4">
          <cell r="A4" t="str">
            <v>Namibia</v>
          </cell>
          <cell r="D4">
            <v>80.026202620692317</v>
          </cell>
          <cell r="H4">
            <v>91.410200981306005</v>
          </cell>
        </row>
        <row r="5">
          <cell r="A5"/>
          <cell r="D5"/>
          <cell r="H5"/>
        </row>
        <row r="6">
          <cell r="A6" t="str">
            <v>Urban</v>
          </cell>
          <cell r="D6">
            <v>97.772051276451705</v>
          </cell>
          <cell r="H6">
            <v>97.967091064470793</v>
          </cell>
        </row>
        <row r="7">
          <cell r="A7" t="str">
            <v>Rural</v>
          </cell>
          <cell r="D7">
            <v>62.801631310305062</v>
          </cell>
          <cell r="H7">
            <v>83.470864208357085</v>
          </cell>
        </row>
        <row r="8">
          <cell r="A8"/>
          <cell r="D8"/>
          <cell r="H8"/>
        </row>
        <row r="9">
          <cell r="A9" t="str">
            <v>//Kharas</v>
          </cell>
          <cell r="D9">
            <v>92.38136077758719</v>
          </cell>
          <cell r="H9">
            <v>89.999999999999986</v>
          </cell>
        </row>
        <row r="10">
          <cell r="A10" t="str">
            <v>Erongo</v>
          </cell>
          <cell r="D10">
            <v>96.273460875872701</v>
          </cell>
          <cell r="H10">
            <v>97.7</v>
          </cell>
        </row>
        <row r="11">
          <cell r="A11" t="str">
            <v>Hardap</v>
          </cell>
          <cell r="D11">
            <v>93.401357020769666</v>
          </cell>
          <cell r="H11">
            <v>93.3</v>
          </cell>
        </row>
        <row r="12">
          <cell r="A12" t="str">
            <v>Kavango East</v>
          </cell>
          <cell r="D12">
            <v>71.91757049891541</v>
          </cell>
          <cell r="H12">
            <v>84.8</v>
          </cell>
        </row>
        <row r="13">
          <cell r="A13" t="str">
            <v>Kavango West</v>
          </cell>
          <cell r="D13">
            <v>56.496968811628079</v>
          </cell>
          <cell r="H13">
            <v>80.5</v>
          </cell>
        </row>
        <row r="14">
          <cell r="A14" t="str">
            <v>Khomas</v>
          </cell>
          <cell r="D14">
            <v>98.812585254589763</v>
          </cell>
          <cell r="H14">
            <v>98.8</v>
          </cell>
        </row>
        <row r="15">
          <cell r="A15" t="str">
            <v>Kunene</v>
          </cell>
          <cell r="D15">
            <v>67.082995404163299</v>
          </cell>
          <cell r="H15">
            <v>74.099999999999994</v>
          </cell>
        </row>
        <row r="16">
          <cell r="A16" t="str">
            <v>Ohangwena</v>
          </cell>
          <cell r="D16">
            <v>56.457699608901493</v>
          </cell>
          <cell r="H16">
            <v>84.300000000000011</v>
          </cell>
        </row>
        <row r="17">
          <cell r="A17" t="str">
            <v>Omaheke</v>
          </cell>
          <cell r="D17">
            <v>85.074811425745025</v>
          </cell>
          <cell r="H17">
            <v>89.9</v>
          </cell>
        </row>
        <row r="18">
          <cell r="A18" t="str">
            <v>Omusati</v>
          </cell>
          <cell r="D18">
            <v>51.713135466186991</v>
          </cell>
          <cell r="H18">
            <v>88.8</v>
          </cell>
        </row>
        <row r="19">
          <cell r="A19" t="str">
            <v>Oshana</v>
          </cell>
          <cell r="D19">
            <v>84.1165111039588</v>
          </cell>
          <cell r="H19">
            <v>98</v>
          </cell>
        </row>
        <row r="20">
          <cell r="A20" t="str">
            <v>Oshikoto</v>
          </cell>
          <cell r="D20">
            <v>69.719251336898395</v>
          </cell>
          <cell r="H20">
            <v>90.1</v>
          </cell>
        </row>
        <row r="21">
          <cell r="A21" t="str">
            <v>Otjozondjupa</v>
          </cell>
          <cell r="D21">
            <v>94.595083152566886</v>
          </cell>
          <cell r="H21">
            <v>93.799999999999983</v>
          </cell>
        </row>
        <row r="22">
          <cell r="A22" t="str">
            <v>Zambezi</v>
          </cell>
          <cell r="D22">
            <v>73.180472677724012</v>
          </cell>
          <cell r="H22">
            <v>84.1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na-lisa Shilongo" id="{44B1CB53-1F9F-4332-AEE3-06417F6D8808}" userId="S::AShilongo@nsa.org.na::edd98d7f-4ba4-47b6-a598-3b0bfd31ccd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" dT="2024-04-23T09:24:35.76" personId="{44B1CB53-1F9F-4332-AEE3-06417F6D8808}" id="{81A56ED9-A60B-460E-96E1-38E46B468E7B}">
    <text>ASFR = Total births divided by Number of women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F580-9F99-42DE-865F-4E5F9CD9E1CC}">
  <dimension ref="A1:B78"/>
  <sheetViews>
    <sheetView tabSelected="1" workbookViewId="0">
      <selection activeCell="G31" sqref="G31"/>
    </sheetView>
  </sheetViews>
  <sheetFormatPr defaultRowHeight="14.5" x14ac:dyDescent="0.35"/>
  <cols>
    <col min="1" max="1" width="8.7265625" style="499"/>
    <col min="2" max="2" width="127.90625" customWidth="1"/>
  </cols>
  <sheetData>
    <row r="1" spans="2:2" x14ac:dyDescent="0.35">
      <c r="B1" s="539" t="s">
        <v>1160</v>
      </c>
    </row>
    <row r="3" spans="2:2" x14ac:dyDescent="0.35">
      <c r="B3" s="499" t="str">
        <f>'Table 2.1'!B1</f>
        <v>Table 2.1: Population size and percentage share by Census year and area</v>
      </c>
    </row>
    <row r="4" spans="2:2" x14ac:dyDescent="0.35">
      <c r="B4" t="str">
        <f>'Table 2.2 &amp; Fig 2.3 '!B1</f>
        <v>Table 2.2 Population and percent distribution by sex and area</v>
      </c>
    </row>
    <row r="5" spans="2:2" x14ac:dyDescent="0.35">
      <c r="B5" t="str">
        <f>'Table 2.3'!B1</f>
        <v>Table 2.3 Percent distribution by major age group and area</v>
      </c>
    </row>
    <row r="6" spans="2:2" x14ac:dyDescent="0.35">
      <c r="B6" t="str">
        <f>'Table 2.4'!B1</f>
        <v>Table 2.4 Percent distribution of the Youth Population by age group and area</v>
      </c>
    </row>
    <row r="7" spans="2:2" x14ac:dyDescent="0.35">
      <c r="B7" t="str">
        <f>'Table 2.5'!B1</f>
        <v>Table 2.5 : Population Distribution by Single years</v>
      </c>
    </row>
    <row r="9" spans="2:2" x14ac:dyDescent="0.35">
      <c r="B9" t="str">
        <f>'Fig 3.1 Marital status'!A1</f>
        <v>Table 3.0 Population aged 15 years and above by Marital Status and Sex</v>
      </c>
    </row>
    <row r="10" spans="2:2" x14ac:dyDescent="0.35">
      <c r="B10" t="str">
        <f>'Fig 3.2 Mean age at Marriadge'!B1</f>
        <v>Table 3.01 Average age at first marriage by Sex and Area</v>
      </c>
    </row>
    <row r="11" spans="2:2" x14ac:dyDescent="0.35">
      <c r="B11" t="str">
        <f>'Table 3.1 &amp; 3.2'!A1</f>
        <v xml:space="preserve">Table 3.1 Population distribution by citizenship and sex  </v>
      </c>
    </row>
    <row r="12" spans="2:2" x14ac:dyDescent="0.35">
      <c r="B12" t="str">
        <f>'Table 3.1 &amp; 3.2'!A14</f>
        <v xml:space="preserve">Table 3.2 Non-Namibian population by citizenship and sex  </v>
      </c>
    </row>
    <row r="13" spans="2:2" x14ac:dyDescent="0.35">
      <c r="B13" t="str">
        <f>'Table 3.3 &amp;3.4'!A1</f>
        <v>Table 3.3 Percent distribution of birth Certificate status by area</v>
      </c>
    </row>
    <row r="14" spans="2:2" x14ac:dyDescent="0.35">
      <c r="B14" t="str">
        <f>'Table 3.3 &amp;3.4'!A24</f>
        <v>Table 3.4: Distrinution of Birth certificate status of children under the age of 5 by areas</v>
      </c>
    </row>
    <row r="15" spans="2:2" x14ac:dyDescent="0.35">
      <c r="B15" t="str">
        <f>'Table 3.5'!B1</f>
        <v>Table 3.5: Percent distribution of the population aged 16 years and above by area and national ID status</v>
      </c>
    </row>
    <row r="16" spans="2:2" x14ac:dyDescent="0.35">
      <c r="B16" t="str">
        <f>'Table 3.6'!B1</f>
        <v>Table 3.6: Percentage distribution of the population by top 20 ethnic groups and sex</v>
      </c>
    </row>
    <row r="17" spans="2:2" x14ac:dyDescent="0.35">
      <c r="B17" t="str">
        <f>'Table 3.7'!A1</f>
        <v>Table 3.7: Percent distribution of population five years and above by type of difficulty and degree of difficulty in performing activities.</v>
      </c>
    </row>
    <row r="18" spans="2:2" x14ac:dyDescent="0.35">
      <c r="B18" t="str">
        <f>'Table 3.8'!A2</f>
        <v>Table 3.8  Percent of population aged 5 years and older with a lot of difficulty or cannot do an activity at all by type and area</v>
      </c>
    </row>
    <row r="19" spans="2:2" x14ac:dyDescent="0.35">
      <c r="B19" t="str">
        <f>'Table 3.9'!B1</f>
        <v>Table 3.9: Percent of population aged 5 years and older with a lot of difficulty or cannot do at all in performing an activity by five year age group and type</v>
      </c>
    </row>
    <row r="20" spans="2:2" x14ac:dyDescent="0.35">
      <c r="B20" t="str">
        <f>'Table 3.10 &amp; 3.11'!A1</f>
        <v>Table 3.10:  Percent distribution of population with albinism by sex and area</v>
      </c>
    </row>
    <row r="21" spans="2:2" x14ac:dyDescent="0.35">
      <c r="B21" t="str">
        <f>'Table 3.10 &amp; 3.11'!A30</f>
        <v>Table 3.11: Percent distribution of population with albinism by sex and age group</v>
      </c>
    </row>
    <row r="22" spans="2:2" x14ac:dyDescent="0.35">
      <c r="B22" t="str">
        <f>'Table 3.12 '!B1</f>
        <v>Table 3.12: Percent distribution of orphans aged 17 years and below by Orphanhood status and area</v>
      </c>
    </row>
    <row r="24" spans="2:2" x14ac:dyDescent="0.35">
      <c r="B24" t="str">
        <f>'Table 4.1'!B1</f>
        <v>Table 4.1: Number of births and Crude Birth Rate (CBR) by area</v>
      </c>
    </row>
    <row r="25" spans="2:2" x14ac:dyDescent="0.35">
      <c r="B25" t="str">
        <f>'Table 4.2 '!B1</f>
        <v>Table 4.2 Total fertility rate by census year and area</v>
      </c>
    </row>
    <row r="26" spans="2:2" x14ac:dyDescent="0.35">
      <c r="B26" t="str">
        <f>'Table 4.3'!B1</f>
        <v>Table 4.3 Percent distribution of births by type of delivery and area</v>
      </c>
    </row>
    <row r="27" spans="2:2" x14ac:dyDescent="0.35">
      <c r="B27" t="str">
        <f>'Table 4.4'!A1</f>
        <v>Table 4.4 Urbanization level in Namibia by census year and area</v>
      </c>
    </row>
    <row r="28" spans="2:2" x14ac:dyDescent="0.35">
      <c r="B28" t="str">
        <f>'Table 4.5'!A1</f>
        <v>Table 4.5 Urban population by census years (2011 and 2023)</v>
      </c>
    </row>
    <row r="29" spans="2:2" x14ac:dyDescent="0.35">
      <c r="B29" t="str">
        <f>'Table 4.6'!A1</f>
        <v>Table 4.6: Direct Mortality Indicators</v>
      </c>
    </row>
    <row r="30" spans="2:2" x14ac:dyDescent="0.35">
      <c r="B30" t="str">
        <f>'Table 4.7'!A1</f>
        <v>Table 4.7: Distribution of deaths in the households by region and sex</v>
      </c>
    </row>
    <row r="31" spans="2:2" x14ac:dyDescent="0.35">
      <c r="B31" t="str">
        <f>'Table 4.8'!A1</f>
        <v>Table 4.8: Deaths by cause and sex</v>
      </c>
    </row>
    <row r="32" spans="2:2" x14ac:dyDescent="0.35">
      <c r="B32" t="str">
        <f>'Table 4.9'!A1</f>
        <v>Table 4.9: Maternal related Deaths</v>
      </c>
    </row>
    <row r="33" spans="2:2" x14ac:dyDescent="0.35">
      <c r="B33" t="str">
        <f>'Table 4.10 Migr'!A1</f>
        <v>Table 4.10: Matrix Distribution of the population by Place of previous residence and Place of usual residence</v>
      </c>
    </row>
    <row r="34" spans="2:2" x14ac:dyDescent="0.35">
      <c r="B34" t="str">
        <f>'Table 4.11 Lifetm migr'!B1</f>
        <v>Table 4.11: Lifetime migration matrix by region</v>
      </c>
    </row>
    <row r="37" spans="2:2" x14ac:dyDescent="0.35">
      <c r="B37" t="str">
        <f>'Table 5.1'!A1</f>
        <v>Table 5.1:  Percent distribution of persons aged 3 years and above who own mobile phone by type and area</v>
      </c>
    </row>
    <row r="38" spans="2:2" x14ac:dyDescent="0.35">
      <c r="B38" t="str">
        <f>'Table 5.2'!A1</f>
        <v>Table 5.2:  Percent of population aged 3 years and above who used ICT platforms to access information by area  in the last 3 months</v>
      </c>
    </row>
    <row r="39" spans="2:2" x14ac:dyDescent="0.35">
      <c r="B39" t="str">
        <f>'Table 5.3'!B1</f>
        <v>Table 5.3: Percent distribution of population receiving Social grants by type of social grant/pension</v>
      </c>
    </row>
    <row r="40" spans="2:2" x14ac:dyDescent="0.35">
      <c r="B40" t="str">
        <f>Table5.4!A1</f>
        <v>Table 5.4: Population aged 0-5 years attending ECD by sex and area</v>
      </c>
    </row>
    <row r="41" spans="2:2" x14ac:dyDescent="0.35">
      <c r="B41" t="str">
        <f>'Table 5.5'!B1</f>
        <v>Table 5.5: Percentage of children aged 0-5 years attending ECD by type and area</v>
      </c>
    </row>
    <row r="42" spans="2:2" x14ac:dyDescent="0.35">
      <c r="B42" t="str">
        <f>'Table 5.6'!A1</f>
        <v xml:space="preserve">Table 5.6: Main reason for not attending ECD for population aged 0 - 5 years by area </v>
      </c>
    </row>
    <row r="43" spans="2:2" x14ac:dyDescent="0.35">
      <c r="B43" t="str">
        <f>'Fig 5.3 Literacy rate'!B1</f>
        <v>Literacy status for the population aged 15 years and above by area and sex</v>
      </c>
    </row>
    <row r="44" spans="2:2" x14ac:dyDescent="0.35">
      <c r="B44" t="str">
        <f>'Fig 5.4 Youth Literacy rate'!A1</f>
        <v>Literacy status for the population aged 15 to 34  years and above by area and sex</v>
      </c>
    </row>
    <row r="45" spans="2:2" x14ac:dyDescent="0.35">
      <c r="B45" t="str">
        <f>'Table 5.7'!A1</f>
        <v xml:space="preserve">Table 5.7: Percent distribution of population aged 6 years and above  by school attendance, sex and area </v>
      </c>
    </row>
    <row r="46" spans="2:2" x14ac:dyDescent="0.35">
      <c r="B46" t="str">
        <f>'Table 5.8'!A1</f>
        <v>Table 5.8: Primary school enrolment for the population aged 6 to 13 years old by area and sex</v>
      </c>
    </row>
    <row r="47" spans="2:2" x14ac:dyDescent="0.35">
      <c r="B47" t="str">
        <f>'Table 5.9'!A1</f>
        <v>Table 5.9: Distribution of the Population aged 15 years and above who left school by the highest level of education completed</v>
      </c>
    </row>
    <row r="50" spans="2:2" x14ac:dyDescent="0.35">
      <c r="B50" t="str">
        <f>'Table 6.1 HH'!B1</f>
        <v>Table 6.1: Number of private households by area and Census year</v>
      </c>
    </row>
    <row r="51" spans="2:2" x14ac:dyDescent="0.35">
      <c r="B51" t="str">
        <f>'Fig 6.1 HHsize'!B1</f>
        <v>Average Household size by area and census year</v>
      </c>
    </row>
    <row r="52" spans="2:2" x14ac:dyDescent="0.35">
      <c r="B52" t="str">
        <f>'Table 6.2'!B1</f>
        <v>Table 6.2: Distribution of child and Orphan headed households by area</v>
      </c>
    </row>
    <row r="53" spans="2:2" x14ac:dyDescent="0.35">
      <c r="B53" t="str">
        <f>'Table 6.3'!B1</f>
        <v>Table 6.3 Distribution of households with orphans by area</v>
      </c>
    </row>
    <row r="54" spans="2:2" x14ac:dyDescent="0.35">
      <c r="B54" t="str">
        <f>'Table 6.4'!A1</f>
        <v>Table 6.4:  Distribution of household  headed by  persons with  disability by area</v>
      </c>
    </row>
    <row r="55" spans="2:2" x14ac:dyDescent="0.35">
      <c r="B55" t="str">
        <f>'Table 6.5'!B1</f>
        <v>Table 6.5: Percent distribution of households by area and main source of livelihood/survival</v>
      </c>
    </row>
    <row r="58" spans="2:2" x14ac:dyDescent="0.35">
      <c r="B58" t="str">
        <f>'Table 7.1'!A2</f>
        <v>Table 7.1:  Percent distribution of households by area and type of housing unit</v>
      </c>
    </row>
    <row r="59" spans="2:2" x14ac:dyDescent="0.35">
      <c r="B59" t="str">
        <f>'Table 7.2'!A1</f>
        <v xml:space="preserve">Table 7.2: Percent distribution of households by area and type of tenure status </v>
      </c>
    </row>
    <row r="60" spans="2:2" x14ac:dyDescent="0.35">
      <c r="B60" t="str">
        <f>Table7.3!B1</f>
        <v>Table 7.3: Percent distribution of Households by land rights status and area</v>
      </c>
    </row>
    <row r="61" spans="2:2" x14ac:dyDescent="0.35">
      <c r="B61" t="str">
        <f>'Table 7.4'!E1</f>
        <v>Table 7.4: Percent distribution of Households by area and land ownership type</v>
      </c>
    </row>
    <row r="62" spans="2:2" x14ac:dyDescent="0.35">
      <c r="B62" t="str">
        <f>'Table 7.5'!B1</f>
        <v>Table 7.5: Percent distribution of households by area and the main material used for outer walls</v>
      </c>
    </row>
    <row r="63" spans="2:2" x14ac:dyDescent="0.35">
      <c r="B63" t="str">
        <f>'Table 7.6'!A1</f>
        <v>Table 7.6: Percent distribution of households by area and main material used for the floor</v>
      </c>
    </row>
    <row r="64" spans="2:2" x14ac:dyDescent="0.35">
      <c r="B64" t="str">
        <f>'Table 7.7'!A1</f>
        <v>Table 7.7: Percent distribution of households by area and main material used for the roof</v>
      </c>
    </row>
    <row r="65" spans="2:2" x14ac:dyDescent="0.35">
      <c r="B65" t="str">
        <f>'Table 7.8'!A1</f>
        <v xml:space="preserve"> Table 7.8: Percent distribution of households by area and main source of energy for lighting </v>
      </c>
    </row>
    <row r="66" spans="2:2" x14ac:dyDescent="0.35">
      <c r="B66" t="str">
        <f>'Table 7.9'!A1</f>
        <v>Table 7.9: Percent  distribution of households by area and main source of energy for cooking</v>
      </c>
    </row>
    <row r="67" spans="2:2" x14ac:dyDescent="0.35">
      <c r="B67" t="str">
        <f>'Table 7.10'!A1</f>
        <v xml:space="preserve">Table 7.10: Percent distribution of households by area and main source of water for drinking 
</v>
      </c>
    </row>
    <row r="68" spans="2:2" x14ac:dyDescent="0.35">
      <c r="B68" t="str">
        <f>'safe water graph'!A1</f>
        <v>Percent distribution of household’s access to safe water for drinking, by year and area</v>
      </c>
    </row>
    <row r="69" spans="2:2" x14ac:dyDescent="0.35">
      <c r="B69" t="str">
        <f>'Table 7.11'!A1</f>
        <v xml:space="preserve">Table 7.11:   Percent distribution of households by area and main source of water for cooking </v>
      </c>
    </row>
    <row r="70" spans="2:2" x14ac:dyDescent="0.35">
      <c r="B70" t="str">
        <f>'Table 7.12'!A1</f>
        <v xml:space="preserve">Table 7.12: Percent distribution of household by area and type of main toilet facilities </v>
      </c>
    </row>
    <row r="71" spans="2:2" x14ac:dyDescent="0.35">
      <c r="B71" t="str">
        <f>'Fig 7.2'!A1</f>
        <v>Percent distribution of household with no toilet facility by year and area</v>
      </c>
    </row>
    <row r="72" spans="2:2" x14ac:dyDescent="0.35">
      <c r="B72" t="str">
        <f>'Table 7.13'!A1</f>
        <v xml:space="preserve">Table 7.13: Percent distribution of households by area and means of waste disposal </v>
      </c>
    </row>
    <row r="74" spans="2:2" x14ac:dyDescent="0.35">
      <c r="B74" t="str">
        <f>'Appendix i'!A1</f>
        <v>Appendix I: Population by Constituency and Sex, Namibia 2023</v>
      </c>
    </row>
    <row r="75" spans="2:2" x14ac:dyDescent="0.35">
      <c r="B75" t="str">
        <f>'Appendix ii'!A1</f>
        <v>Appendix II: Population distribution by major age groups and areas</v>
      </c>
    </row>
    <row r="76" spans="2:2" x14ac:dyDescent="0.35">
      <c r="B76" t="str">
        <f>'Appendix iii'!B2</f>
        <v>Appendix III: Population distribution by town and sex</v>
      </c>
    </row>
    <row r="77" spans="2:2" x14ac:dyDescent="0.35">
      <c r="B77" t="str">
        <f>'Apendix iv'!A1</f>
        <v>Appendix IV: Population distribution by ethnic groups and sex</v>
      </c>
    </row>
    <row r="78" spans="2:2" x14ac:dyDescent="0.35">
      <c r="B78" t="str">
        <f>'Appendix V'!A1</f>
        <v>Appendix  V: Population in the households, residential institutions and Special population by area and sex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8ACE5-FC97-4220-B26A-88889B6180B1}">
  <sheetPr>
    <tabColor rgb="FF7030A0"/>
  </sheetPr>
  <dimension ref="A1:H29"/>
  <sheetViews>
    <sheetView workbookViewId="0">
      <selection activeCell="J9" sqref="J9"/>
    </sheetView>
  </sheetViews>
  <sheetFormatPr defaultRowHeight="14.5" x14ac:dyDescent="0.35"/>
  <cols>
    <col min="1" max="1" width="21.54296875" customWidth="1"/>
    <col min="2" max="2" width="11" customWidth="1"/>
    <col min="3" max="3" width="10.81640625" customWidth="1"/>
    <col min="4" max="4" width="11.08984375" customWidth="1"/>
  </cols>
  <sheetData>
    <row r="1" spans="1:8" ht="15.5" x14ac:dyDescent="0.35">
      <c r="A1" s="99" t="s">
        <v>463</v>
      </c>
      <c r="B1" s="35"/>
    </row>
    <row r="2" spans="1:8" x14ac:dyDescent="0.35">
      <c r="A2" s="35"/>
      <c r="B2" s="35"/>
    </row>
    <row r="3" spans="1:8" x14ac:dyDescent="0.35">
      <c r="A3" s="417" t="s">
        <v>447</v>
      </c>
      <c r="B3" s="419" t="s">
        <v>53</v>
      </c>
      <c r="C3" s="419"/>
      <c r="D3" s="419"/>
      <c r="E3" s="100"/>
      <c r="F3" s="419" t="s">
        <v>57</v>
      </c>
      <c r="G3" s="419"/>
      <c r="H3" s="419"/>
    </row>
    <row r="4" spans="1:8" x14ac:dyDescent="0.35">
      <c r="A4" s="418"/>
      <c r="B4" s="101" t="s">
        <v>58</v>
      </c>
      <c r="C4" s="101" t="s">
        <v>59</v>
      </c>
      <c r="D4" s="101" t="s">
        <v>60</v>
      </c>
      <c r="E4" s="102"/>
      <c r="F4" s="101" t="s">
        <v>58</v>
      </c>
      <c r="G4" s="101" t="s">
        <v>59</v>
      </c>
      <c r="H4" s="101" t="s">
        <v>60</v>
      </c>
    </row>
    <row r="5" spans="1:8" x14ac:dyDescent="0.35">
      <c r="A5" s="103" t="s">
        <v>58</v>
      </c>
      <c r="B5" s="104">
        <v>3022401</v>
      </c>
      <c r="C5" s="104">
        <v>1474224</v>
      </c>
      <c r="D5" s="104">
        <v>1548177</v>
      </c>
      <c r="E5" s="104"/>
      <c r="F5" s="105">
        <f>(B5/$B$5)*100</f>
        <v>100</v>
      </c>
      <c r="G5" s="105">
        <f>(C5/$C$5)*100</f>
        <v>100</v>
      </c>
      <c r="H5" s="105">
        <f>(D5/$D$5)*100</f>
        <v>100</v>
      </c>
    </row>
    <row r="6" spans="1:8" x14ac:dyDescent="0.35">
      <c r="A6" s="103" t="s">
        <v>448</v>
      </c>
      <c r="B6" s="104">
        <v>2867880</v>
      </c>
      <c r="C6" s="104">
        <v>1386007</v>
      </c>
      <c r="D6" s="104">
        <v>1481873</v>
      </c>
      <c r="E6" s="104"/>
      <c r="F6" s="105">
        <f t="shared" ref="F6:F9" si="0">(B6/$B$5)*100</f>
        <v>94.887475222513501</v>
      </c>
      <c r="G6" s="105">
        <f t="shared" ref="G6:G9" si="1">(C6/$C$5)*100</f>
        <v>94.016038268268602</v>
      </c>
      <c r="H6" s="105">
        <f t="shared" ref="H6:H9" si="2">(D6/$D$5)*100</f>
        <v>95.717285555850523</v>
      </c>
    </row>
    <row r="7" spans="1:8" x14ac:dyDescent="0.35">
      <c r="A7" s="103" t="s">
        <v>449</v>
      </c>
      <c r="B7" s="104">
        <v>145395</v>
      </c>
      <c r="C7" s="104">
        <v>83192</v>
      </c>
      <c r="D7" s="104">
        <v>62203</v>
      </c>
      <c r="E7" s="104"/>
      <c r="F7" s="105">
        <f t="shared" si="0"/>
        <v>4.8105794035933682</v>
      </c>
      <c r="G7" s="105">
        <f t="shared" si="1"/>
        <v>5.6431044400308235</v>
      </c>
      <c r="H7" s="105">
        <f t="shared" si="2"/>
        <v>4.0178222515900961</v>
      </c>
    </row>
    <row r="8" spans="1:8" x14ac:dyDescent="0.35">
      <c r="A8" s="103" t="s">
        <v>451</v>
      </c>
      <c r="B8" s="106">
        <v>1919</v>
      </c>
      <c r="C8" s="106">
        <v>922</v>
      </c>
      <c r="D8" s="106">
        <v>997</v>
      </c>
      <c r="E8" s="104"/>
      <c r="F8" s="105">
        <f t="shared" si="0"/>
        <v>6.3492567663920169E-2</v>
      </c>
      <c r="G8" s="105">
        <f t="shared" si="1"/>
        <v>6.2541377701082063E-2</v>
      </c>
      <c r="H8" s="105">
        <f t="shared" si="2"/>
        <v>6.4398321380565657E-2</v>
      </c>
    </row>
    <row r="9" spans="1:8" x14ac:dyDescent="0.35">
      <c r="A9" s="107" t="s">
        <v>450</v>
      </c>
      <c r="B9" s="108">
        <v>7207</v>
      </c>
      <c r="C9" s="108">
        <v>4103</v>
      </c>
      <c r="D9" s="108">
        <v>3104</v>
      </c>
      <c r="E9" s="108"/>
      <c r="F9" s="109">
        <f t="shared" si="0"/>
        <v>0.23845280622921974</v>
      </c>
      <c r="G9" s="109">
        <f t="shared" si="1"/>
        <v>0.27831591399950079</v>
      </c>
      <c r="H9" s="109">
        <f t="shared" si="2"/>
        <v>0.20049387117881223</v>
      </c>
    </row>
    <row r="14" spans="1:8" ht="15.5" x14ac:dyDescent="0.35">
      <c r="A14" s="99" t="s">
        <v>462</v>
      </c>
      <c r="B14" s="103"/>
      <c r="C14" s="103"/>
      <c r="D14" s="103"/>
      <c r="E14" s="103"/>
      <c r="F14" s="103"/>
      <c r="G14" s="103"/>
      <c r="H14" s="103"/>
    </row>
    <row r="15" spans="1:8" x14ac:dyDescent="0.35">
      <c r="A15" s="420" t="s">
        <v>447</v>
      </c>
      <c r="B15" s="419" t="s">
        <v>53</v>
      </c>
      <c r="C15" s="419"/>
      <c r="D15" s="419"/>
      <c r="E15" s="110"/>
      <c r="F15" s="419" t="s">
        <v>57</v>
      </c>
      <c r="G15" s="419"/>
      <c r="H15" s="419"/>
    </row>
    <row r="16" spans="1:8" x14ac:dyDescent="0.35">
      <c r="A16" s="421"/>
      <c r="B16" s="101" t="s">
        <v>58</v>
      </c>
      <c r="C16" s="101" t="s">
        <v>59</v>
      </c>
      <c r="D16" s="101" t="s">
        <v>60</v>
      </c>
      <c r="E16" s="107"/>
      <c r="F16" s="101" t="s">
        <v>58</v>
      </c>
      <c r="G16" s="101" t="s">
        <v>59</v>
      </c>
      <c r="H16" s="101" t="s">
        <v>60</v>
      </c>
    </row>
    <row r="17" spans="1:8" x14ac:dyDescent="0.35">
      <c r="A17" s="103" t="s">
        <v>58</v>
      </c>
      <c r="B17" s="111">
        <f>SUM(B19:B29)</f>
        <v>145395</v>
      </c>
      <c r="C17" s="111">
        <f>SUM(C19:C29)</f>
        <v>83192</v>
      </c>
      <c r="D17" s="111">
        <f>SUM(D19:D29)</f>
        <v>62203</v>
      </c>
      <c r="E17" s="112"/>
      <c r="F17" s="113">
        <v>100</v>
      </c>
      <c r="G17" s="115">
        <v>100</v>
      </c>
      <c r="H17" s="115">
        <v>100</v>
      </c>
    </row>
    <row r="18" spans="1:8" x14ac:dyDescent="0.35">
      <c r="A18" s="103"/>
      <c r="B18" s="112"/>
      <c r="C18" s="112"/>
      <c r="D18" s="112"/>
      <c r="E18" s="112"/>
      <c r="F18" s="113"/>
      <c r="G18" s="115"/>
      <c r="H18" s="115"/>
    </row>
    <row r="19" spans="1:8" x14ac:dyDescent="0.35">
      <c r="A19" s="103" t="s">
        <v>452</v>
      </c>
      <c r="B19" s="112">
        <v>89461</v>
      </c>
      <c r="C19" s="112">
        <v>52660</v>
      </c>
      <c r="D19" s="112">
        <v>36801</v>
      </c>
      <c r="E19" s="112"/>
      <c r="F19" s="113">
        <f>(B19/$B$17)*100</f>
        <v>61.529626190721828</v>
      </c>
      <c r="G19" s="113">
        <f>(C19/$C$17)*100</f>
        <v>63.299355707279545</v>
      </c>
      <c r="H19" s="113">
        <f>(D19/$D$17)*100</f>
        <v>59.162741346880374</v>
      </c>
    </row>
    <row r="20" spans="1:8" x14ac:dyDescent="0.35">
      <c r="A20" s="103" t="s">
        <v>453</v>
      </c>
      <c r="B20" s="112">
        <v>666</v>
      </c>
      <c r="C20" s="112">
        <v>330</v>
      </c>
      <c r="D20" s="112">
        <v>336</v>
      </c>
      <c r="E20" s="112"/>
      <c r="F20" s="113">
        <f t="shared" ref="F20:F29" si="3">(B20/$B$17)*100</f>
        <v>0.45806251934385644</v>
      </c>
      <c r="G20" s="113">
        <f t="shared" ref="G20:G29" si="4">(C20/$C$17)*100</f>
        <v>0.39667275699586496</v>
      </c>
      <c r="H20" s="113">
        <f t="shared" ref="H20:H29" si="5">(D20/$D$17)*100</f>
        <v>0.54016687298040289</v>
      </c>
    </row>
    <row r="21" spans="1:8" x14ac:dyDescent="0.35">
      <c r="A21" s="103" t="s">
        <v>454</v>
      </c>
      <c r="B21" s="112">
        <v>7070</v>
      </c>
      <c r="C21" s="112">
        <v>3283</v>
      </c>
      <c r="D21" s="112">
        <v>3787</v>
      </c>
      <c r="E21" s="112"/>
      <c r="F21" s="113">
        <f t="shared" si="3"/>
        <v>4.8626156332748725</v>
      </c>
      <c r="G21" s="113">
        <f t="shared" si="4"/>
        <v>3.9462929127800752</v>
      </c>
      <c r="H21" s="113">
        <f t="shared" si="5"/>
        <v>6.0881307975499572</v>
      </c>
    </row>
    <row r="22" spans="1:8" x14ac:dyDescent="0.35">
      <c r="A22" s="103" t="s">
        <v>455</v>
      </c>
      <c r="B22" s="112">
        <v>21476</v>
      </c>
      <c r="C22" s="112">
        <v>11936</v>
      </c>
      <c r="D22" s="112">
        <v>9540</v>
      </c>
      <c r="E22" s="112"/>
      <c r="F22" s="113">
        <f t="shared" si="3"/>
        <v>14.770796794937926</v>
      </c>
      <c r="G22" s="113">
        <f t="shared" si="4"/>
        <v>14.347533416674679</v>
      </c>
      <c r="H22" s="113">
        <f t="shared" si="5"/>
        <v>15.336880857836437</v>
      </c>
    </row>
    <row r="23" spans="1:8" x14ac:dyDescent="0.35">
      <c r="A23" s="103" t="s">
        <v>456</v>
      </c>
      <c r="B23" s="112">
        <v>10080</v>
      </c>
      <c r="C23" s="112">
        <v>5602</v>
      </c>
      <c r="D23" s="112">
        <v>4478</v>
      </c>
      <c r="E23" s="112"/>
      <c r="F23" s="113">
        <f t="shared" si="3"/>
        <v>6.932838130609718</v>
      </c>
      <c r="G23" s="113">
        <f t="shared" si="4"/>
        <v>6.7338205596691987</v>
      </c>
      <c r="H23" s="113">
        <f t="shared" si="5"/>
        <v>7.1990096940662021</v>
      </c>
    </row>
    <row r="24" spans="1:8" x14ac:dyDescent="0.35">
      <c r="A24" s="103" t="s">
        <v>457</v>
      </c>
      <c r="B24" s="111">
        <v>5259</v>
      </c>
      <c r="C24" s="112">
        <v>2837</v>
      </c>
      <c r="D24" s="112">
        <v>2422</v>
      </c>
      <c r="E24" s="112"/>
      <c r="F24" s="113">
        <f t="shared" si="3"/>
        <v>3.6170432270710826</v>
      </c>
      <c r="G24" s="113">
        <f t="shared" si="4"/>
        <v>3.4101836715068758</v>
      </c>
      <c r="H24" s="113">
        <f t="shared" si="5"/>
        <v>3.8937028760670707</v>
      </c>
    </row>
    <row r="25" spans="1:8" x14ac:dyDescent="0.35">
      <c r="A25" s="103" t="s">
        <v>458</v>
      </c>
      <c r="B25" s="111">
        <v>1946</v>
      </c>
      <c r="C25" s="112">
        <v>1234</v>
      </c>
      <c r="D25" s="112">
        <v>712</v>
      </c>
      <c r="E25" s="112"/>
      <c r="F25" s="113">
        <f t="shared" si="3"/>
        <v>1.3384229168815984</v>
      </c>
      <c r="G25" s="113">
        <f t="shared" si="4"/>
        <v>1.4833157034330224</v>
      </c>
      <c r="H25" s="113">
        <f t="shared" si="5"/>
        <v>1.1446393260775205</v>
      </c>
    </row>
    <row r="26" spans="1:8" x14ac:dyDescent="0.35">
      <c r="A26" s="103" t="s">
        <v>459</v>
      </c>
      <c r="B26" s="111">
        <v>5418</v>
      </c>
      <c r="C26" s="112">
        <v>2799</v>
      </c>
      <c r="D26" s="112">
        <v>2619</v>
      </c>
      <c r="E26" s="112"/>
      <c r="F26" s="113">
        <f t="shared" si="3"/>
        <v>3.7264004952027237</v>
      </c>
      <c r="G26" s="113">
        <f t="shared" si="4"/>
        <v>3.3645062025194732</v>
      </c>
      <c r="H26" s="113">
        <f t="shared" si="5"/>
        <v>4.21040785814189</v>
      </c>
    </row>
    <row r="27" spans="1:8" x14ac:dyDescent="0.35">
      <c r="A27" s="103" t="s">
        <v>460</v>
      </c>
      <c r="B27" s="111">
        <v>844</v>
      </c>
      <c r="C27" s="112">
        <v>443</v>
      </c>
      <c r="D27" s="112">
        <v>401</v>
      </c>
      <c r="E27" s="112"/>
      <c r="F27" s="113">
        <f t="shared" si="3"/>
        <v>0.58048763712644869</v>
      </c>
      <c r="G27" s="113">
        <f t="shared" si="4"/>
        <v>0.53250312530050969</v>
      </c>
      <c r="H27" s="113">
        <f t="shared" si="5"/>
        <v>0.6446634406700642</v>
      </c>
    </row>
    <row r="28" spans="1:8" x14ac:dyDescent="0.35">
      <c r="A28" s="103" t="s">
        <v>461</v>
      </c>
      <c r="B28" s="111">
        <v>2754</v>
      </c>
      <c r="C28" s="112">
        <v>1836</v>
      </c>
      <c r="D28" s="112">
        <v>918</v>
      </c>
      <c r="E28" s="112"/>
      <c r="F28" s="113">
        <f t="shared" si="3"/>
        <v>1.8941504178272981</v>
      </c>
      <c r="G28" s="113">
        <f t="shared" si="4"/>
        <v>2.206942975286085</v>
      </c>
      <c r="H28" s="113">
        <f t="shared" si="5"/>
        <v>1.4758130636786007</v>
      </c>
    </row>
    <row r="29" spans="1:8" x14ac:dyDescent="0.35">
      <c r="A29" s="107" t="s">
        <v>110</v>
      </c>
      <c r="B29" s="107">
        <v>421</v>
      </c>
      <c r="C29" s="107">
        <v>232</v>
      </c>
      <c r="D29" s="107">
        <v>189</v>
      </c>
      <c r="E29" s="107"/>
      <c r="F29" s="114">
        <f t="shared" si="3"/>
        <v>0.28955603700264798</v>
      </c>
      <c r="G29" s="114">
        <f t="shared" si="4"/>
        <v>0.27887296855466875</v>
      </c>
      <c r="H29" s="114">
        <f t="shared" si="5"/>
        <v>0.30384386605147662</v>
      </c>
    </row>
  </sheetData>
  <mergeCells count="6">
    <mergeCell ref="A3:A4"/>
    <mergeCell ref="B3:D3"/>
    <mergeCell ref="F3:H3"/>
    <mergeCell ref="A15:A16"/>
    <mergeCell ref="B15:D15"/>
    <mergeCell ref="F15:H1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F482-12FA-4262-ADE1-5E98652D5015}">
  <sheetPr>
    <tabColor rgb="FF7030A0"/>
  </sheetPr>
  <dimension ref="A1:S46"/>
  <sheetViews>
    <sheetView workbookViewId="0">
      <selection activeCell="U17" sqref="U17"/>
    </sheetView>
  </sheetViews>
  <sheetFormatPr defaultRowHeight="14.5" x14ac:dyDescent="0.35"/>
  <cols>
    <col min="1" max="1" width="14.54296875" customWidth="1"/>
    <col min="2" max="2" width="8.90625" bestFit="1" customWidth="1"/>
    <col min="3" max="3" width="12.36328125" customWidth="1"/>
    <col min="4" max="4" width="11.81640625" customWidth="1"/>
    <col min="5" max="5" width="10.1796875" customWidth="1"/>
    <col min="10" max="10" width="16.453125" customWidth="1"/>
    <col min="11" max="11" width="15.81640625" customWidth="1"/>
    <col min="15" max="15" width="8.90625" bestFit="1" customWidth="1"/>
  </cols>
  <sheetData>
    <row r="1" spans="1:15" x14ac:dyDescent="0.35">
      <c r="A1" t="s">
        <v>469</v>
      </c>
    </row>
    <row r="3" spans="1:15" ht="72.5" x14ac:dyDescent="0.35">
      <c r="A3" s="117" t="s">
        <v>0</v>
      </c>
      <c r="B3" s="117" t="s">
        <v>58</v>
      </c>
      <c r="C3" s="116" t="s">
        <v>466</v>
      </c>
      <c r="D3" s="116" t="s">
        <v>467</v>
      </c>
      <c r="E3" s="116" t="s">
        <v>468</v>
      </c>
      <c r="F3" s="116" t="s">
        <v>465</v>
      </c>
      <c r="J3" t="s">
        <v>464</v>
      </c>
      <c r="K3" t="s">
        <v>466</v>
      </c>
      <c r="L3" t="s">
        <v>467</v>
      </c>
      <c r="M3" t="s">
        <v>468</v>
      </c>
      <c r="N3" t="s">
        <v>465</v>
      </c>
      <c r="O3" t="s">
        <v>58</v>
      </c>
    </row>
    <row r="4" spans="1:15" x14ac:dyDescent="0.35">
      <c r="A4" t="s">
        <v>1</v>
      </c>
      <c r="B4" s="62">
        <f>O4</f>
        <v>2992863</v>
      </c>
      <c r="C4" s="33">
        <f>K4/B4*100</f>
        <v>86.770259781353175</v>
      </c>
      <c r="D4" s="33">
        <f>L4/B4*100</f>
        <v>1.802387880768348</v>
      </c>
      <c r="E4" s="33">
        <f>M4/B4*100</f>
        <v>10.803768832719706</v>
      </c>
      <c r="F4" s="33">
        <f>N4/B4*100</f>
        <v>0.6235835051587727</v>
      </c>
      <c r="J4" t="s">
        <v>1</v>
      </c>
      <c r="K4" s="62">
        <f>SUM(K5:K6)</f>
        <v>2596915</v>
      </c>
      <c r="L4" s="62">
        <f t="shared" ref="L4:O4" si="0">SUM(L5:L6)</f>
        <v>53943</v>
      </c>
      <c r="M4" s="62">
        <f t="shared" si="0"/>
        <v>323342</v>
      </c>
      <c r="N4" s="62">
        <f t="shared" si="0"/>
        <v>18663</v>
      </c>
      <c r="O4" s="62">
        <f t="shared" si="0"/>
        <v>2992863</v>
      </c>
    </row>
    <row r="5" spans="1:15" x14ac:dyDescent="0.35">
      <c r="A5" t="s">
        <v>3</v>
      </c>
      <c r="B5" s="62">
        <f>O5</f>
        <v>1492946</v>
      </c>
      <c r="C5" s="33">
        <f t="shared" ref="C5:C21" si="1">K5/B5*100</f>
        <v>92.246872961245757</v>
      </c>
      <c r="D5" s="33">
        <f t="shared" ref="D5:D21" si="2">L5/B5*100</f>
        <v>2.0984683973834284</v>
      </c>
      <c r="E5" s="33">
        <f t="shared" ref="E5:E21" si="3">M5/B5*100</f>
        <v>5.221890142041306</v>
      </c>
      <c r="F5" s="33">
        <f t="shared" ref="F5:F21" si="4">N5/B5*100</f>
        <v>0.43276849932951361</v>
      </c>
      <c r="J5" t="s">
        <v>3</v>
      </c>
      <c r="K5" s="62">
        <v>1377196</v>
      </c>
      <c r="L5" s="62">
        <v>31329</v>
      </c>
      <c r="M5" s="62">
        <v>77960</v>
      </c>
      <c r="N5">
        <v>6461</v>
      </c>
      <c r="O5" s="62">
        <f>SUM(K5:N5)</f>
        <v>1492946</v>
      </c>
    </row>
    <row r="6" spans="1:15" x14ac:dyDescent="0.35">
      <c r="A6" t="s">
        <v>7</v>
      </c>
      <c r="B6" s="62">
        <f>O6</f>
        <v>1499917</v>
      </c>
      <c r="C6" s="33">
        <f t="shared" si="1"/>
        <v>81.319099656847683</v>
      </c>
      <c r="D6" s="33">
        <f t="shared" si="2"/>
        <v>1.5076834251495248</v>
      </c>
      <c r="E6" s="33">
        <f t="shared" si="3"/>
        <v>16.359705237023114</v>
      </c>
      <c r="F6" s="33">
        <f t="shared" si="4"/>
        <v>0.81351168097968085</v>
      </c>
      <c r="J6" t="s">
        <v>7</v>
      </c>
      <c r="K6" s="62">
        <v>1219719</v>
      </c>
      <c r="L6" s="62">
        <v>22614</v>
      </c>
      <c r="M6">
        <v>245382</v>
      </c>
      <c r="N6">
        <v>12202</v>
      </c>
      <c r="O6" s="62">
        <f>SUM(K6:N6)</f>
        <v>1499917</v>
      </c>
    </row>
    <row r="7" spans="1:15" x14ac:dyDescent="0.35">
      <c r="C7" s="33"/>
      <c r="D7" s="33"/>
      <c r="E7" s="33"/>
      <c r="F7" s="33"/>
    </row>
    <row r="8" spans="1:15" x14ac:dyDescent="0.35">
      <c r="A8" t="s">
        <v>318</v>
      </c>
      <c r="B8">
        <v>108314</v>
      </c>
      <c r="C8" s="33">
        <f t="shared" si="1"/>
        <v>95.819561644847383</v>
      </c>
      <c r="D8" s="33">
        <f t="shared" si="2"/>
        <v>1.0977343649020441</v>
      </c>
      <c r="E8" s="33">
        <f t="shared" si="3"/>
        <v>2.3551895415181785</v>
      </c>
      <c r="F8" s="33">
        <f t="shared" si="4"/>
        <v>0.72751444873238924</v>
      </c>
      <c r="J8" t="s">
        <v>318</v>
      </c>
      <c r="K8" s="62">
        <v>103786</v>
      </c>
      <c r="L8" s="62">
        <v>1189</v>
      </c>
      <c r="M8" s="62">
        <v>2551</v>
      </c>
      <c r="N8">
        <v>788</v>
      </c>
      <c r="O8" s="62">
        <f>SUM(K8:N8)</f>
        <v>108314</v>
      </c>
    </row>
    <row r="9" spans="1:15" x14ac:dyDescent="0.35">
      <c r="A9" t="s">
        <v>15</v>
      </c>
      <c r="B9">
        <v>236142</v>
      </c>
      <c r="C9" s="33">
        <f t="shared" si="1"/>
        <v>93.196890006860272</v>
      </c>
      <c r="D9" s="33">
        <f t="shared" si="2"/>
        <v>2.3236019005513633</v>
      </c>
      <c r="E9" s="33">
        <f t="shared" si="3"/>
        <v>3.8210060048614816</v>
      </c>
      <c r="F9" s="33">
        <f t="shared" si="4"/>
        <v>0.65850208772687624</v>
      </c>
      <c r="J9" t="s">
        <v>15</v>
      </c>
      <c r="K9" s="62">
        <v>220077</v>
      </c>
      <c r="L9" s="62">
        <v>5487</v>
      </c>
      <c r="M9" s="62">
        <v>9023</v>
      </c>
      <c r="N9">
        <v>1555</v>
      </c>
      <c r="O9" s="62">
        <f t="shared" ref="O9:O21" si="5">SUM(K9:N9)</f>
        <v>236142</v>
      </c>
    </row>
    <row r="10" spans="1:15" x14ac:dyDescent="0.35">
      <c r="A10" t="s">
        <v>18</v>
      </c>
      <c r="B10">
        <v>104798</v>
      </c>
      <c r="C10" s="33">
        <f t="shared" si="1"/>
        <v>95.161167197847291</v>
      </c>
      <c r="D10" s="33">
        <f t="shared" si="2"/>
        <v>0.84352754823565335</v>
      </c>
      <c r="E10" s="33">
        <f t="shared" si="3"/>
        <v>3.5382354625088261</v>
      </c>
      <c r="F10" s="33">
        <f t="shared" si="4"/>
        <v>0.45706979140823301</v>
      </c>
      <c r="J10" t="s">
        <v>18</v>
      </c>
      <c r="K10" s="62">
        <v>99727</v>
      </c>
      <c r="L10">
        <v>884</v>
      </c>
      <c r="M10" s="62">
        <v>3708</v>
      </c>
      <c r="N10">
        <v>479</v>
      </c>
      <c r="O10" s="62">
        <f t="shared" si="5"/>
        <v>104798</v>
      </c>
    </row>
    <row r="11" spans="1:15" x14ac:dyDescent="0.35">
      <c r="A11" t="s">
        <v>22</v>
      </c>
      <c r="B11">
        <v>216435</v>
      </c>
      <c r="C11" s="33">
        <f t="shared" si="1"/>
        <v>85.456141566752137</v>
      </c>
      <c r="D11" s="33">
        <f t="shared" si="2"/>
        <v>0.35160671795227205</v>
      </c>
      <c r="E11" s="33">
        <f t="shared" si="3"/>
        <v>13.869291011158083</v>
      </c>
      <c r="F11" s="33">
        <f t="shared" si="4"/>
        <v>0.32296070413750089</v>
      </c>
      <c r="J11" t="s">
        <v>22</v>
      </c>
      <c r="K11" s="62">
        <v>184957</v>
      </c>
      <c r="L11">
        <v>761</v>
      </c>
      <c r="M11" s="62">
        <v>30018</v>
      </c>
      <c r="N11">
        <v>699</v>
      </c>
      <c r="O11" s="62">
        <f t="shared" si="5"/>
        <v>216435</v>
      </c>
    </row>
    <row r="12" spans="1:15" x14ac:dyDescent="0.35">
      <c r="A12" t="s">
        <v>25</v>
      </c>
      <c r="B12">
        <v>122658</v>
      </c>
      <c r="C12" s="33">
        <f t="shared" si="1"/>
        <v>77.106262942490503</v>
      </c>
      <c r="D12" s="33">
        <f t="shared" si="2"/>
        <v>0.26577964747509336</v>
      </c>
      <c r="E12" s="33">
        <f t="shared" si="3"/>
        <v>22.225211563860491</v>
      </c>
      <c r="F12" s="33">
        <f t="shared" si="4"/>
        <v>0.40274584617391446</v>
      </c>
      <c r="J12" t="s">
        <v>25</v>
      </c>
      <c r="K12" s="62">
        <v>94577</v>
      </c>
      <c r="L12">
        <v>326</v>
      </c>
      <c r="M12" s="62">
        <v>27261</v>
      </c>
      <c r="N12">
        <v>494</v>
      </c>
      <c r="O12" s="62">
        <f t="shared" si="5"/>
        <v>122658</v>
      </c>
    </row>
    <row r="13" spans="1:15" x14ac:dyDescent="0.35">
      <c r="A13" t="s">
        <v>26</v>
      </c>
      <c r="B13">
        <v>490151</v>
      </c>
      <c r="C13" s="33">
        <f t="shared" si="1"/>
        <v>91.661957233587202</v>
      </c>
      <c r="D13" s="33">
        <f t="shared" si="2"/>
        <v>3.4393482824680555</v>
      </c>
      <c r="E13" s="33">
        <f t="shared" si="3"/>
        <v>4.4365919889993082</v>
      </c>
      <c r="F13" s="33">
        <f t="shared" si="4"/>
        <v>0.46210249494543515</v>
      </c>
      <c r="J13" t="s">
        <v>26</v>
      </c>
      <c r="K13" s="62">
        <v>449282</v>
      </c>
      <c r="L13" s="62">
        <v>16858</v>
      </c>
      <c r="M13" s="62">
        <v>21746</v>
      </c>
      <c r="N13">
        <v>2265</v>
      </c>
      <c r="O13" s="62">
        <f t="shared" si="5"/>
        <v>490151</v>
      </c>
    </row>
    <row r="14" spans="1:15" x14ac:dyDescent="0.35">
      <c r="A14" t="s">
        <v>29</v>
      </c>
      <c r="B14">
        <v>119305</v>
      </c>
      <c r="C14" s="33">
        <f t="shared" si="1"/>
        <v>81.733372448765778</v>
      </c>
      <c r="D14" s="33">
        <f t="shared" si="2"/>
        <v>1.0242655379070451</v>
      </c>
      <c r="E14" s="33">
        <f t="shared" si="3"/>
        <v>15.817442688906583</v>
      </c>
      <c r="F14" s="33">
        <f t="shared" si="4"/>
        <v>1.4249193244206027</v>
      </c>
      <c r="J14" t="s">
        <v>29</v>
      </c>
      <c r="K14" s="62">
        <v>97512</v>
      </c>
      <c r="L14" s="62">
        <v>1222</v>
      </c>
      <c r="M14" s="62">
        <v>18871</v>
      </c>
      <c r="N14">
        <v>1700</v>
      </c>
      <c r="O14" s="62">
        <f t="shared" si="5"/>
        <v>119305</v>
      </c>
    </row>
    <row r="15" spans="1:15" x14ac:dyDescent="0.35">
      <c r="A15" t="s">
        <v>32</v>
      </c>
      <c r="B15">
        <v>336176</v>
      </c>
      <c r="C15" s="33">
        <f t="shared" si="1"/>
        <v>83.840904764171157</v>
      </c>
      <c r="D15" s="33">
        <f t="shared" si="2"/>
        <v>1.2377445147779733</v>
      </c>
      <c r="E15" s="33">
        <f t="shared" si="3"/>
        <v>14.200299842939412</v>
      </c>
      <c r="F15" s="33">
        <f t="shared" si="4"/>
        <v>0.7210508781114654</v>
      </c>
      <c r="J15" t="s">
        <v>32</v>
      </c>
      <c r="K15" s="62">
        <v>281853</v>
      </c>
      <c r="L15" s="62">
        <v>4161</v>
      </c>
      <c r="M15" s="62">
        <v>47738</v>
      </c>
      <c r="N15">
        <v>2424</v>
      </c>
      <c r="O15" s="62">
        <f t="shared" si="5"/>
        <v>336176</v>
      </c>
    </row>
    <row r="16" spans="1:15" x14ac:dyDescent="0.35">
      <c r="A16" t="s">
        <v>35</v>
      </c>
      <c r="B16">
        <v>101794</v>
      </c>
      <c r="C16" s="33">
        <f t="shared" si="1"/>
        <v>86.418649429239451</v>
      </c>
      <c r="D16" s="33">
        <f t="shared" si="2"/>
        <v>1.9451048195374971</v>
      </c>
      <c r="E16" s="33">
        <f t="shared" si="3"/>
        <v>10.684323241055466</v>
      </c>
      <c r="F16" s="33">
        <f t="shared" si="4"/>
        <v>0.95192251016759344</v>
      </c>
      <c r="J16" t="s">
        <v>35</v>
      </c>
      <c r="K16" s="62">
        <v>87969</v>
      </c>
      <c r="L16" s="62">
        <v>1980</v>
      </c>
      <c r="M16" s="62">
        <v>10876</v>
      </c>
      <c r="N16">
        <v>969</v>
      </c>
      <c r="O16" s="62">
        <f t="shared" si="5"/>
        <v>101794</v>
      </c>
    </row>
    <row r="17" spans="1:15" x14ac:dyDescent="0.35">
      <c r="A17" t="s">
        <v>38</v>
      </c>
      <c r="B17">
        <v>315077</v>
      </c>
      <c r="C17" s="33">
        <f t="shared" si="1"/>
        <v>83.431034318595138</v>
      </c>
      <c r="D17" s="33">
        <f t="shared" si="2"/>
        <v>1.2523922723651679</v>
      </c>
      <c r="E17" s="33">
        <f t="shared" si="3"/>
        <v>14.643087245340029</v>
      </c>
      <c r="F17" s="33">
        <f t="shared" si="4"/>
        <v>0.67348616369966707</v>
      </c>
      <c r="J17" t="s">
        <v>38</v>
      </c>
      <c r="K17" s="62">
        <v>262872</v>
      </c>
      <c r="L17" s="62">
        <v>3946</v>
      </c>
      <c r="M17" s="62">
        <v>46137</v>
      </c>
      <c r="N17">
        <v>2122</v>
      </c>
      <c r="O17" s="62">
        <f t="shared" si="5"/>
        <v>315077</v>
      </c>
    </row>
    <row r="18" spans="1:15" x14ac:dyDescent="0.35">
      <c r="A18" t="s">
        <v>41</v>
      </c>
      <c r="B18">
        <v>227937</v>
      </c>
      <c r="C18" s="33">
        <f t="shared" si="1"/>
        <v>91.334447676331621</v>
      </c>
      <c r="D18" s="33">
        <f t="shared" si="2"/>
        <v>1.7430254851121141</v>
      </c>
      <c r="E18" s="33">
        <f t="shared" si="3"/>
        <v>6.4548537534494175</v>
      </c>
      <c r="F18" s="33">
        <f t="shared" si="4"/>
        <v>0.46767308510684974</v>
      </c>
      <c r="J18" t="s">
        <v>41</v>
      </c>
      <c r="K18" s="62">
        <v>208185</v>
      </c>
      <c r="L18" s="62">
        <v>3973</v>
      </c>
      <c r="M18" s="62">
        <v>14713</v>
      </c>
      <c r="N18">
        <v>1066</v>
      </c>
      <c r="O18" s="62">
        <f t="shared" si="5"/>
        <v>227937</v>
      </c>
    </row>
    <row r="19" spans="1:15" x14ac:dyDescent="0.35">
      <c r="A19" t="s">
        <v>44</v>
      </c>
      <c r="B19">
        <v>254086</v>
      </c>
      <c r="C19" s="33">
        <f t="shared" si="1"/>
        <v>84.016435380146888</v>
      </c>
      <c r="D19" s="33">
        <f t="shared" si="2"/>
        <v>1.8407153483466228</v>
      </c>
      <c r="E19" s="33">
        <f t="shared" si="3"/>
        <v>13.346662153758965</v>
      </c>
      <c r="F19" s="33">
        <f t="shared" si="4"/>
        <v>0.79618711774753426</v>
      </c>
      <c r="J19" t="s">
        <v>44</v>
      </c>
      <c r="K19" s="62">
        <v>213474</v>
      </c>
      <c r="L19" s="62">
        <v>4677</v>
      </c>
      <c r="M19" s="62">
        <v>33912</v>
      </c>
      <c r="N19">
        <v>2023</v>
      </c>
      <c r="O19" s="62">
        <f t="shared" si="5"/>
        <v>254086</v>
      </c>
    </row>
    <row r="20" spans="1:15" x14ac:dyDescent="0.35">
      <c r="A20" t="s">
        <v>47</v>
      </c>
      <c r="B20">
        <v>218735</v>
      </c>
      <c r="C20" s="33">
        <f t="shared" si="1"/>
        <v>85.868288111184768</v>
      </c>
      <c r="D20" s="33">
        <f t="shared" si="2"/>
        <v>2.10711591651999</v>
      </c>
      <c r="E20" s="33">
        <f t="shared" si="3"/>
        <v>11.300889203831121</v>
      </c>
      <c r="F20" s="33">
        <f t="shared" si="4"/>
        <v>0.72370676846412318</v>
      </c>
      <c r="J20" t="s">
        <v>47</v>
      </c>
      <c r="K20" s="62">
        <v>187824</v>
      </c>
      <c r="L20" s="62">
        <v>4609</v>
      </c>
      <c r="M20" s="62">
        <v>24719</v>
      </c>
      <c r="N20">
        <v>1583</v>
      </c>
      <c r="O20" s="62">
        <f t="shared" si="5"/>
        <v>218735</v>
      </c>
    </row>
    <row r="21" spans="1:15" x14ac:dyDescent="0.35">
      <c r="A21" s="31" t="s">
        <v>50</v>
      </c>
      <c r="B21" s="31">
        <v>141255</v>
      </c>
      <c r="C21" s="34">
        <f t="shared" si="1"/>
        <v>74.206222788573868</v>
      </c>
      <c r="D21" s="34">
        <f t="shared" si="2"/>
        <v>2.7397260273972601</v>
      </c>
      <c r="E21" s="34">
        <f t="shared" si="3"/>
        <v>22.702913171215179</v>
      </c>
      <c r="F21" s="34">
        <f t="shared" si="4"/>
        <v>0.35113801281370571</v>
      </c>
      <c r="J21" t="s">
        <v>50</v>
      </c>
      <c r="K21" s="62">
        <v>104820</v>
      </c>
      <c r="L21" s="62">
        <v>3870</v>
      </c>
      <c r="M21" s="62">
        <v>32069</v>
      </c>
      <c r="N21">
        <v>496</v>
      </c>
      <c r="O21" s="62">
        <f t="shared" si="5"/>
        <v>141255</v>
      </c>
    </row>
    <row r="24" spans="1:15" x14ac:dyDescent="0.35">
      <c r="A24" t="s">
        <v>855</v>
      </c>
      <c r="O24" s="62"/>
    </row>
    <row r="25" spans="1:15" ht="43.5" x14ac:dyDescent="0.35">
      <c r="A25" s="117" t="s">
        <v>0</v>
      </c>
      <c r="B25" s="117" t="s">
        <v>58</v>
      </c>
      <c r="C25" s="116" t="s">
        <v>814</v>
      </c>
      <c r="D25" s="116" t="s">
        <v>815</v>
      </c>
      <c r="E25" s="116" t="s">
        <v>816</v>
      </c>
      <c r="F25" s="116" t="s">
        <v>465</v>
      </c>
      <c r="J25" t="s">
        <v>464</v>
      </c>
      <c r="K25" t="s">
        <v>466</v>
      </c>
      <c r="L25" t="s">
        <v>467</v>
      </c>
      <c r="M25" t="s">
        <v>468</v>
      </c>
      <c r="N25" t="s">
        <v>465</v>
      </c>
      <c r="O25" t="s">
        <v>58</v>
      </c>
    </row>
    <row r="26" spans="1:15" x14ac:dyDescent="0.35">
      <c r="A26" t="s">
        <v>1</v>
      </c>
      <c r="B26" s="62">
        <f>O26</f>
        <v>413431</v>
      </c>
      <c r="C26" s="33">
        <f>K26/B26*100</f>
        <v>73.429665409705621</v>
      </c>
      <c r="D26" s="33">
        <f>L26/B26*100</f>
        <v>0.41337006658910436</v>
      </c>
      <c r="E26" s="33">
        <f>M26/B26*100</f>
        <v>25.413430536171695</v>
      </c>
      <c r="F26" s="33">
        <f>N26/B26*100</f>
        <v>0.7435339875335909</v>
      </c>
      <c r="J26" t="s">
        <v>1</v>
      </c>
      <c r="K26" s="62">
        <f>SUM(K27:K28)</f>
        <v>303581</v>
      </c>
      <c r="L26" s="62">
        <f t="shared" ref="L26:O26" si="6">SUM(L27:L28)</f>
        <v>1709</v>
      </c>
      <c r="M26" s="62">
        <f t="shared" si="6"/>
        <v>105067</v>
      </c>
      <c r="N26" s="62">
        <f t="shared" si="6"/>
        <v>3074</v>
      </c>
      <c r="O26" s="62">
        <f t="shared" si="6"/>
        <v>413431</v>
      </c>
    </row>
    <row r="27" spans="1:15" x14ac:dyDescent="0.35">
      <c r="A27" t="s">
        <v>3</v>
      </c>
      <c r="B27" s="62">
        <f t="shared" ref="B27:B43" si="7">O27</f>
        <v>176378</v>
      </c>
      <c r="C27" s="33">
        <f t="shared" ref="C27:C43" si="8">K27/B27*100</f>
        <v>84.051865878964492</v>
      </c>
      <c r="D27" s="33">
        <f t="shared" ref="D27:D43" si="9">L27/B27*100</f>
        <v>0.4223882797174251</v>
      </c>
      <c r="E27" s="33">
        <f t="shared" ref="E27:E43" si="10">M27/B27*100</f>
        <v>15.076143283175906</v>
      </c>
      <c r="F27" s="33">
        <f t="shared" ref="F27:F43" si="11">N27/B27*100</f>
        <v>0.44960255814217198</v>
      </c>
      <c r="J27" t="s">
        <v>3</v>
      </c>
      <c r="K27" s="62">
        <v>148249</v>
      </c>
      <c r="L27" s="62">
        <v>745</v>
      </c>
      <c r="M27" s="62">
        <v>26591</v>
      </c>
      <c r="N27" s="62">
        <v>793</v>
      </c>
      <c r="O27" s="62">
        <f>SUM(K27:N27)</f>
        <v>176378</v>
      </c>
    </row>
    <row r="28" spans="1:15" x14ac:dyDescent="0.35">
      <c r="A28" t="s">
        <v>7</v>
      </c>
      <c r="B28" s="62">
        <f t="shared" si="7"/>
        <v>237053</v>
      </c>
      <c r="C28" s="33">
        <f t="shared" si="8"/>
        <v>65.526274714937159</v>
      </c>
      <c r="D28" s="33">
        <f t="shared" si="9"/>
        <v>0.40666011398294893</v>
      </c>
      <c r="E28" s="33">
        <f t="shared" si="10"/>
        <v>33.104833096396163</v>
      </c>
      <c r="F28" s="33">
        <f t="shared" si="11"/>
        <v>0.96223207468372052</v>
      </c>
      <c r="J28" t="s">
        <v>7</v>
      </c>
      <c r="K28" s="62">
        <v>155332</v>
      </c>
      <c r="L28" s="62">
        <v>964</v>
      </c>
      <c r="M28" s="62">
        <v>78476</v>
      </c>
      <c r="N28" s="62">
        <v>2281</v>
      </c>
      <c r="O28" s="62">
        <f>SUM(K28:N28)</f>
        <v>237053</v>
      </c>
    </row>
    <row r="29" spans="1:15" x14ac:dyDescent="0.35">
      <c r="B29" s="62"/>
      <c r="C29" s="33"/>
      <c r="D29" s="33"/>
      <c r="E29" s="33"/>
      <c r="F29" s="33"/>
      <c r="O29" s="62"/>
    </row>
    <row r="30" spans="1:15" x14ac:dyDescent="0.35">
      <c r="A30" t="s">
        <v>318</v>
      </c>
      <c r="B30" s="62">
        <f t="shared" si="7"/>
        <v>11978</v>
      </c>
      <c r="C30" s="33">
        <f t="shared" si="8"/>
        <v>91.99365503422942</v>
      </c>
      <c r="D30" s="33">
        <f t="shared" si="9"/>
        <v>0.21706461846718986</v>
      </c>
      <c r="E30" s="33">
        <f t="shared" si="10"/>
        <v>7.2716647186508592</v>
      </c>
      <c r="F30" s="33">
        <f t="shared" si="11"/>
        <v>0.51761562865252964</v>
      </c>
      <c r="H30" s="33"/>
      <c r="J30" t="s">
        <v>318</v>
      </c>
      <c r="K30" s="62">
        <v>11019</v>
      </c>
      <c r="L30">
        <v>26</v>
      </c>
      <c r="M30">
        <v>871</v>
      </c>
      <c r="N30" s="62">
        <v>62</v>
      </c>
      <c r="O30" s="62">
        <f t="shared" ref="O30:O43" si="12">SUM(K30:N30)</f>
        <v>11978</v>
      </c>
    </row>
    <row r="31" spans="1:15" x14ac:dyDescent="0.35">
      <c r="A31" t="s">
        <v>15</v>
      </c>
      <c r="B31" s="62">
        <f t="shared" si="7"/>
        <v>26155</v>
      </c>
      <c r="C31" s="33">
        <f t="shared" si="8"/>
        <v>88.652265341234951</v>
      </c>
      <c r="D31" s="33">
        <f t="shared" si="9"/>
        <v>0.40527623781303768</v>
      </c>
      <c r="E31" s="33">
        <f t="shared" si="10"/>
        <v>10.433951443318676</v>
      </c>
      <c r="F31" s="33">
        <f t="shared" si="11"/>
        <v>0.50850697763333974</v>
      </c>
      <c r="H31" s="33"/>
      <c r="J31" t="s">
        <v>15</v>
      </c>
      <c r="K31" s="62">
        <v>23187</v>
      </c>
      <c r="L31">
        <v>106</v>
      </c>
      <c r="M31" s="62">
        <v>2729</v>
      </c>
      <c r="N31" s="62">
        <v>133</v>
      </c>
      <c r="O31" s="62">
        <f t="shared" si="12"/>
        <v>26155</v>
      </c>
    </row>
    <row r="32" spans="1:15" x14ac:dyDescent="0.35">
      <c r="A32" t="s">
        <v>18</v>
      </c>
      <c r="B32" s="62">
        <f t="shared" si="7"/>
        <v>12512</v>
      </c>
      <c r="C32" s="33">
        <f t="shared" si="8"/>
        <v>87.348145780051155</v>
      </c>
      <c r="D32" s="33">
        <f t="shared" si="9"/>
        <v>0.1918158567774936</v>
      </c>
      <c r="E32" s="33">
        <f t="shared" si="10"/>
        <v>11.916560102301791</v>
      </c>
      <c r="F32" s="33">
        <f t="shared" si="11"/>
        <v>0.54347826086956519</v>
      </c>
      <c r="H32" s="33"/>
      <c r="J32" t="s">
        <v>18</v>
      </c>
      <c r="K32" s="62">
        <v>10929</v>
      </c>
      <c r="L32">
        <v>24</v>
      </c>
      <c r="M32" s="62">
        <v>1491</v>
      </c>
      <c r="N32" s="62">
        <v>68</v>
      </c>
      <c r="O32" s="62">
        <f t="shared" si="12"/>
        <v>12512</v>
      </c>
    </row>
    <row r="33" spans="1:19" x14ac:dyDescent="0.35">
      <c r="A33" t="s">
        <v>22</v>
      </c>
      <c r="B33" s="62">
        <f t="shared" si="7"/>
        <v>34285</v>
      </c>
      <c r="C33" s="33">
        <f t="shared" si="8"/>
        <v>69.829371445238436</v>
      </c>
      <c r="D33" s="33">
        <f t="shared" si="9"/>
        <v>0.10500218754557386</v>
      </c>
      <c r="E33" s="33">
        <f t="shared" si="10"/>
        <v>29.759369986874727</v>
      </c>
      <c r="F33" s="33">
        <f t="shared" si="11"/>
        <v>0.30625638034125713</v>
      </c>
      <c r="H33" s="33"/>
      <c r="J33" t="s">
        <v>22</v>
      </c>
      <c r="K33" s="62">
        <v>23941</v>
      </c>
      <c r="L33" s="62">
        <v>36</v>
      </c>
      <c r="M33" s="62">
        <v>10203</v>
      </c>
      <c r="N33" s="62">
        <v>105</v>
      </c>
      <c r="O33" s="62">
        <f t="shared" si="12"/>
        <v>34285</v>
      </c>
    </row>
    <row r="34" spans="1:19" x14ac:dyDescent="0.35">
      <c r="A34" t="s">
        <v>25</v>
      </c>
      <c r="B34" s="62">
        <f t="shared" si="7"/>
        <v>20560</v>
      </c>
      <c r="C34" s="33">
        <f t="shared" si="8"/>
        <v>54.722762645914401</v>
      </c>
      <c r="D34" s="33">
        <f t="shared" si="9"/>
        <v>0.13132295719844359</v>
      </c>
      <c r="E34" s="33">
        <f t="shared" si="10"/>
        <v>44.649805447470818</v>
      </c>
      <c r="F34" s="33">
        <f t="shared" si="11"/>
        <v>0.49610894941634237</v>
      </c>
      <c r="H34" s="33"/>
      <c r="J34" t="s">
        <v>25</v>
      </c>
      <c r="K34" s="62">
        <v>11251</v>
      </c>
      <c r="L34" s="62">
        <v>27</v>
      </c>
      <c r="M34" s="62">
        <v>9180</v>
      </c>
      <c r="N34" s="62">
        <v>102</v>
      </c>
      <c r="O34" s="62">
        <f t="shared" si="12"/>
        <v>20560</v>
      </c>
    </row>
    <row r="35" spans="1:19" x14ac:dyDescent="0.35">
      <c r="A35" t="s">
        <v>26</v>
      </c>
      <c r="B35" s="62">
        <f t="shared" si="7"/>
        <v>52111</v>
      </c>
      <c r="C35" s="33">
        <f t="shared" si="8"/>
        <v>85.087601466101205</v>
      </c>
      <c r="D35" s="33">
        <f t="shared" si="9"/>
        <v>0.69083302949473246</v>
      </c>
      <c r="E35" s="33">
        <f t="shared" si="10"/>
        <v>13.684250925908156</v>
      </c>
      <c r="F35" s="33">
        <f t="shared" si="11"/>
        <v>0.53731457849590292</v>
      </c>
      <c r="H35" s="33"/>
      <c r="J35" t="s">
        <v>26</v>
      </c>
      <c r="K35" s="62">
        <v>44340</v>
      </c>
      <c r="L35">
        <v>360</v>
      </c>
      <c r="M35" s="62">
        <v>7131</v>
      </c>
      <c r="N35" s="62">
        <v>280</v>
      </c>
      <c r="O35" s="62">
        <f t="shared" si="12"/>
        <v>52111</v>
      </c>
    </row>
    <row r="36" spans="1:19" x14ac:dyDescent="0.35">
      <c r="A36" t="s">
        <v>29</v>
      </c>
      <c r="B36" s="62">
        <f t="shared" si="7"/>
        <v>19070</v>
      </c>
      <c r="C36" s="33">
        <f t="shared" si="8"/>
        <v>65.967488201363395</v>
      </c>
      <c r="D36" s="33">
        <f t="shared" si="9"/>
        <v>0.26219192448872575</v>
      </c>
      <c r="E36" s="33">
        <f t="shared" si="10"/>
        <v>32.144729942317781</v>
      </c>
      <c r="F36" s="33">
        <f t="shared" si="11"/>
        <v>1.6255899318300997</v>
      </c>
      <c r="H36" s="33"/>
      <c r="J36" t="s">
        <v>29</v>
      </c>
      <c r="K36" s="62">
        <v>12580</v>
      </c>
      <c r="L36">
        <v>50</v>
      </c>
      <c r="M36" s="62">
        <v>6130</v>
      </c>
      <c r="N36" s="62">
        <v>310</v>
      </c>
      <c r="O36" s="62">
        <f t="shared" si="12"/>
        <v>19070</v>
      </c>
    </row>
    <row r="37" spans="1:19" x14ac:dyDescent="0.35">
      <c r="A37" t="s">
        <v>32</v>
      </c>
      <c r="B37" s="62">
        <f t="shared" si="7"/>
        <v>54606</v>
      </c>
      <c r="C37" s="33">
        <f t="shared" si="8"/>
        <v>68.642640002930079</v>
      </c>
      <c r="D37" s="33">
        <f t="shared" si="9"/>
        <v>0.33146540673186098</v>
      </c>
      <c r="E37" s="33">
        <f t="shared" si="10"/>
        <v>29.872175218840418</v>
      </c>
      <c r="F37" s="33">
        <f t="shared" si="11"/>
        <v>1.1537193714976377</v>
      </c>
      <c r="H37" s="33"/>
      <c r="J37" t="s">
        <v>32</v>
      </c>
      <c r="K37" s="62">
        <v>37483</v>
      </c>
      <c r="L37">
        <v>181</v>
      </c>
      <c r="M37" s="62">
        <v>16312</v>
      </c>
      <c r="N37" s="62">
        <v>630</v>
      </c>
      <c r="O37" s="62">
        <f t="shared" si="12"/>
        <v>54606</v>
      </c>
    </row>
    <row r="38" spans="1:19" x14ac:dyDescent="0.35">
      <c r="A38" t="s">
        <v>35</v>
      </c>
      <c r="B38" s="62">
        <f t="shared" si="7"/>
        <v>15522</v>
      </c>
      <c r="C38" s="33">
        <f t="shared" si="8"/>
        <v>69.759051668599398</v>
      </c>
      <c r="D38" s="33">
        <f t="shared" si="9"/>
        <v>0.47030021904393765</v>
      </c>
      <c r="E38" s="33">
        <f t="shared" si="10"/>
        <v>29.145728643216078</v>
      </c>
      <c r="F38" s="33">
        <f t="shared" si="11"/>
        <v>0.62491946914057461</v>
      </c>
      <c r="H38" s="33"/>
      <c r="J38" t="s">
        <v>35</v>
      </c>
      <c r="K38" s="62">
        <v>10828</v>
      </c>
      <c r="L38">
        <v>73</v>
      </c>
      <c r="M38" s="62">
        <v>4524</v>
      </c>
      <c r="N38" s="62">
        <v>97</v>
      </c>
      <c r="O38" s="62">
        <f t="shared" si="12"/>
        <v>15522</v>
      </c>
    </row>
    <row r="39" spans="1:19" x14ac:dyDescent="0.35">
      <c r="A39" t="s">
        <v>38</v>
      </c>
      <c r="B39" s="62">
        <f t="shared" si="7"/>
        <v>46525</v>
      </c>
      <c r="C39" s="33">
        <f t="shared" si="8"/>
        <v>69.973132724341752</v>
      </c>
      <c r="D39" s="33">
        <f t="shared" si="9"/>
        <v>0.36754433100483613</v>
      </c>
      <c r="E39" s="33">
        <f t="shared" si="10"/>
        <v>28.627619559376676</v>
      </c>
      <c r="F39" s="33">
        <f t="shared" si="11"/>
        <v>1.0317033852767328</v>
      </c>
      <c r="H39" s="33"/>
      <c r="J39" t="s">
        <v>38</v>
      </c>
      <c r="K39" s="62">
        <v>32555</v>
      </c>
      <c r="L39">
        <v>171</v>
      </c>
      <c r="M39" s="62">
        <v>13319</v>
      </c>
      <c r="N39" s="62">
        <v>480</v>
      </c>
      <c r="O39" s="62">
        <f t="shared" si="12"/>
        <v>46525</v>
      </c>
    </row>
    <row r="40" spans="1:19" x14ac:dyDescent="0.35">
      <c r="A40" t="s">
        <v>41</v>
      </c>
      <c r="B40" s="62">
        <f t="shared" si="7"/>
        <v>29150</v>
      </c>
      <c r="C40" s="33">
        <f t="shared" si="8"/>
        <v>80.463121783876502</v>
      </c>
      <c r="D40" s="33">
        <f t="shared" si="9"/>
        <v>0.49742710120068612</v>
      </c>
      <c r="E40" s="33">
        <f t="shared" si="10"/>
        <v>18.39794168096055</v>
      </c>
      <c r="F40" s="33">
        <f t="shared" si="11"/>
        <v>0.64150943396226412</v>
      </c>
      <c r="H40" s="33"/>
      <c r="J40" t="s">
        <v>41</v>
      </c>
      <c r="K40" s="62">
        <v>23455</v>
      </c>
      <c r="L40">
        <v>145</v>
      </c>
      <c r="M40" s="62">
        <v>5363</v>
      </c>
      <c r="N40" s="62">
        <v>187</v>
      </c>
      <c r="O40" s="62">
        <f t="shared" si="12"/>
        <v>29150</v>
      </c>
    </row>
    <row r="41" spans="1:19" x14ac:dyDescent="0.35">
      <c r="A41" t="s">
        <v>44</v>
      </c>
      <c r="B41" s="62">
        <f t="shared" si="7"/>
        <v>37513</v>
      </c>
      <c r="C41" s="33">
        <f t="shared" si="8"/>
        <v>68.776157598699115</v>
      </c>
      <c r="D41" s="33">
        <f t="shared" si="9"/>
        <v>0.40785860901554127</v>
      </c>
      <c r="E41" s="33">
        <f t="shared" si="10"/>
        <v>29.784341428304856</v>
      </c>
      <c r="F41" s="33">
        <f t="shared" si="11"/>
        <v>1.0316423639804868</v>
      </c>
      <c r="H41" s="33"/>
      <c r="J41" t="s">
        <v>44</v>
      </c>
      <c r="K41" s="62">
        <v>25800</v>
      </c>
      <c r="L41">
        <v>153</v>
      </c>
      <c r="M41" s="62">
        <v>11173</v>
      </c>
      <c r="N41" s="62">
        <v>387</v>
      </c>
      <c r="O41" s="62">
        <f t="shared" si="12"/>
        <v>37513</v>
      </c>
    </row>
    <row r="42" spans="1:19" x14ac:dyDescent="0.35">
      <c r="A42" t="s">
        <v>47</v>
      </c>
      <c r="B42" s="62">
        <f t="shared" si="7"/>
        <v>30552</v>
      </c>
      <c r="C42" s="33">
        <f t="shared" si="8"/>
        <v>73.720214715894215</v>
      </c>
      <c r="D42" s="33">
        <f t="shared" si="9"/>
        <v>0.57279392511128568</v>
      </c>
      <c r="E42" s="33">
        <f t="shared" si="10"/>
        <v>25.130924325739723</v>
      </c>
      <c r="F42" s="33">
        <f t="shared" si="11"/>
        <v>0.57606703325477882</v>
      </c>
      <c r="H42" s="33"/>
      <c r="J42" t="s">
        <v>47</v>
      </c>
      <c r="K42" s="62">
        <v>22523</v>
      </c>
      <c r="L42">
        <v>175</v>
      </c>
      <c r="M42" s="62">
        <v>7678</v>
      </c>
      <c r="N42" s="62">
        <v>176</v>
      </c>
      <c r="O42" s="62">
        <f t="shared" si="12"/>
        <v>30552</v>
      </c>
    </row>
    <row r="43" spans="1:19" x14ac:dyDescent="0.35">
      <c r="A43" s="31" t="s">
        <v>50</v>
      </c>
      <c r="B43" s="63">
        <f t="shared" si="7"/>
        <v>22892</v>
      </c>
      <c r="C43" s="34">
        <f t="shared" si="8"/>
        <v>59.802551109557925</v>
      </c>
      <c r="D43" s="34">
        <f t="shared" si="9"/>
        <v>0.79503756770924339</v>
      </c>
      <c r="E43" s="34">
        <f t="shared" si="10"/>
        <v>39.153416040538183</v>
      </c>
      <c r="F43" s="34">
        <f t="shared" si="11"/>
        <v>0.24899528219465314</v>
      </c>
      <c r="H43" s="33"/>
      <c r="J43" t="s">
        <v>50</v>
      </c>
      <c r="K43" s="62">
        <v>13690</v>
      </c>
      <c r="L43">
        <v>182</v>
      </c>
      <c r="M43" s="62">
        <v>8963</v>
      </c>
      <c r="N43" s="62">
        <v>57</v>
      </c>
      <c r="O43" s="62">
        <f t="shared" si="12"/>
        <v>22892</v>
      </c>
    </row>
    <row r="46" spans="1:19" x14ac:dyDescent="0.35">
      <c r="R46" s="62"/>
      <c r="S46" s="6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7402-5F95-45A2-A973-547A6B3BD106}">
  <sheetPr>
    <tabColor rgb="FF7030A0"/>
  </sheetPr>
  <dimension ref="A1:W29"/>
  <sheetViews>
    <sheetView workbookViewId="0">
      <selection activeCell="J26" sqref="J26"/>
    </sheetView>
  </sheetViews>
  <sheetFormatPr defaultRowHeight="14.5" x14ac:dyDescent="0.35"/>
  <cols>
    <col min="1" max="1" width="8.7265625" style="499"/>
    <col min="11" max="12" width="8.90625" bestFit="1" customWidth="1"/>
  </cols>
  <sheetData>
    <row r="1" spans="2:23" s="499" customFormat="1" x14ac:dyDescent="0.35">
      <c r="B1" s="503" t="s">
        <v>1165</v>
      </c>
      <c r="C1" s="502"/>
    </row>
    <row r="3" spans="2:23" x14ac:dyDescent="0.35">
      <c r="B3" s="32" t="s">
        <v>0</v>
      </c>
      <c r="C3" s="32" t="s">
        <v>58</v>
      </c>
      <c r="D3" s="32" t="s">
        <v>818</v>
      </c>
      <c r="E3" s="32" t="s">
        <v>819</v>
      </c>
      <c r="F3" s="32" t="s">
        <v>817</v>
      </c>
      <c r="G3" s="32" t="s">
        <v>91</v>
      </c>
      <c r="K3" t="s">
        <v>58</v>
      </c>
      <c r="L3" t="s">
        <v>818</v>
      </c>
      <c r="M3" t="s">
        <v>819</v>
      </c>
      <c r="N3" t="s">
        <v>817</v>
      </c>
      <c r="O3" t="s">
        <v>91</v>
      </c>
    </row>
    <row r="4" spans="2:23" x14ac:dyDescent="0.35">
      <c r="B4" t="s">
        <v>1</v>
      </c>
      <c r="C4">
        <v>1816587</v>
      </c>
      <c r="D4" s="33">
        <f>L4/C4*100</f>
        <v>85.267152082449115</v>
      </c>
      <c r="E4" s="33">
        <f>M4/C4*100</f>
        <v>0.14934599884288505</v>
      </c>
      <c r="F4" s="33">
        <f>N4/C4*100</f>
        <v>13.868534785286915</v>
      </c>
      <c r="G4" s="33">
        <f>O4/C4*100</f>
        <v>0.71496713342108031</v>
      </c>
      <c r="J4" t="s">
        <v>1</v>
      </c>
      <c r="K4" s="62">
        <f>SUM(L4:O4)</f>
        <v>1816587</v>
      </c>
      <c r="L4" s="62">
        <f>SUM(L6:L7)</f>
        <v>1548952</v>
      </c>
      <c r="M4" s="62">
        <f>SUM(M6:M7)</f>
        <v>2713</v>
      </c>
      <c r="N4" s="62">
        <f>SUM(N6:N7)</f>
        <v>251934</v>
      </c>
      <c r="O4" s="62">
        <v>12988</v>
      </c>
    </row>
    <row r="5" spans="2:23" x14ac:dyDescent="0.35">
      <c r="D5" s="33"/>
      <c r="E5" s="33"/>
      <c r="F5" s="33"/>
      <c r="G5" s="33"/>
      <c r="K5" s="62"/>
      <c r="L5" s="62"/>
      <c r="M5" s="62"/>
      <c r="N5" s="62"/>
      <c r="O5" s="62"/>
    </row>
    <row r="6" spans="2:23" x14ac:dyDescent="0.35">
      <c r="B6" t="s">
        <v>3</v>
      </c>
      <c r="C6">
        <v>982289</v>
      </c>
      <c r="D6" s="33">
        <f t="shared" ref="D6:D22" si="0">L6/C6*100</f>
        <v>90.974753865715684</v>
      </c>
      <c r="E6" s="33">
        <f t="shared" ref="E6:E22" si="1">M6/C6*100</f>
        <v>0.1227744584333124</v>
      </c>
      <c r="F6" s="33">
        <f t="shared" ref="F6:F22" si="2">N6/C6*100</f>
        <v>8.3124212935297059</v>
      </c>
      <c r="G6" s="33">
        <f t="shared" ref="G6:G22" si="3">O6/C6*100</f>
        <v>0.59005038232129237</v>
      </c>
      <c r="J6" t="s">
        <v>3</v>
      </c>
      <c r="K6" s="62">
        <f t="shared" ref="K6:K7" si="4">SUM(L6:O6)</f>
        <v>982289</v>
      </c>
      <c r="L6" s="62">
        <v>893635</v>
      </c>
      <c r="M6" s="62">
        <v>1206</v>
      </c>
      <c r="N6" s="62">
        <v>81652</v>
      </c>
      <c r="O6" s="62">
        <v>5796</v>
      </c>
    </row>
    <row r="7" spans="2:23" x14ac:dyDescent="0.35">
      <c r="B7" t="s">
        <v>7</v>
      </c>
      <c r="C7">
        <v>834298</v>
      </c>
      <c r="D7" s="33">
        <f t="shared" si="0"/>
        <v>78.547113860994514</v>
      </c>
      <c r="E7" s="33">
        <f t="shared" si="1"/>
        <v>0.18063090166822887</v>
      </c>
      <c r="F7" s="33">
        <f t="shared" si="2"/>
        <v>20.410213137272294</v>
      </c>
      <c r="G7" s="33">
        <f t="shared" si="3"/>
        <v>0.86204210006496484</v>
      </c>
      <c r="J7" t="s">
        <v>7</v>
      </c>
      <c r="K7" s="62">
        <f t="shared" si="4"/>
        <v>834298</v>
      </c>
      <c r="L7" s="62">
        <v>655317</v>
      </c>
      <c r="M7" s="62">
        <v>1507</v>
      </c>
      <c r="N7" s="62">
        <v>170282</v>
      </c>
      <c r="O7" s="62">
        <v>7192</v>
      </c>
    </row>
    <row r="8" spans="2:23" x14ac:dyDescent="0.35">
      <c r="D8" s="33"/>
      <c r="E8" s="33"/>
      <c r="F8" s="33"/>
      <c r="G8" s="33"/>
      <c r="K8" s="62"/>
    </row>
    <row r="9" spans="2:23" x14ac:dyDescent="0.35">
      <c r="B9" t="s">
        <v>318</v>
      </c>
      <c r="C9">
        <v>74295</v>
      </c>
      <c r="D9" s="33">
        <f t="shared" si="0"/>
        <v>95.132916077797972</v>
      </c>
      <c r="E9" s="33">
        <f t="shared" si="1"/>
        <v>7.67211790833838E-2</v>
      </c>
      <c r="F9" s="33">
        <f t="shared" si="2"/>
        <v>4.1133319873477356</v>
      </c>
      <c r="G9" s="33">
        <f t="shared" si="3"/>
        <v>0.67703075577091332</v>
      </c>
      <c r="J9" t="s">
        <v>318</v>
      </c>
      <c r="K9" s="62">
        <f t="shared" ref="K9:K22" si="5">SUM(L9:O9)</f>
        <v>74295</v>
      </c>
      <c r="L9" s="62">
        <v>70679</v>
      </c>
      <c r="M9">
        <v>57</v>
      </c>
      <c r="N9" s="62">
        <v>3056</v>
      </c>
      <c r="O9">
        <v>503</v>
      </c>
    </row>
    <row r="10" spans="2:23" x14ac:dyDescent="0.35">
      <c r="B10" t="s">
        <v>15</v>
      </c>
      <c r="C10">
        <v>161814</v>
      </c>
      <c r="D10" s="33">
        <f t="shared" si="0"/>
        <v>92.589639956987654</v>
      </c>
      <c r="E10" s="33">
        <f t="shared" si="1"/>
        <v>0.15697034867193199</v>
      </c>
      <c r="F10" s="33">
        <f t="shared" si="2"/>
        <v>6.4302223540608354</v>
      </c>
      <c r="G10" s="33">
        <f t="shared" si="3"/>
        <v>0.82316734027958016</v>
      </c>
      <c r="J10" t="s">
        <v>15</v>
      </c>
      <c r="K10" s="62">
        <f t="shared" si="5"/>
        <v>161814</v>
      </c>
      <c r="L10" s="62">
        <v>149823</v>
      </c>
      <c r="M10">
        <v>254</v>
      </c>
      <c r="N10" s="62">
        <v>10405</v>
      </c>
      <c r="O10">
        <v>1332</v>
      </c>
    </row>
    <row r="11" spans="2:23" x14ac:dyDescent="0.35">
      <c r="B11" t="s">
        <v>18</v>
      </c>
      <c r="C11">
        <v>67458</v>
      </c>
      <c r="D11" s="33">
        <f t="shared" si="0"/>
        <v>91.802306620415663</v>
      </c>
      <c r="E11" s="33">
        <f t="shared" si="1"/>
        <v>0.14379317501260044</v>
      </c>
      <c r="F11" s="33">
        <f t="shared" si="2"/>
        <v>7.5913901983456373</v>
      </c>
      <c r="G11" s="33">
        <f t="shared" si="3"/>
        <v>0.46251000622609623</v>
      </c>
      <c r="J11" t="s">
        <v>18</v>
      </c>
      <c r="K11" s="62">
        <f t="shared" si="5"/>
        <v>67458</v>
      </c>
      <c r="L11" s="62">
        <v>61928</v>
      </c>
      <c r="M11">
        <v>97</v>
      </c>
      <c r="N11" s="62">
        <v>5121</v>
      </c>
      <c r="O11">
        <v>312</v>
      </c>
    </row>
    <row r="12" spans="2:23" x14ac:dyDescent="0.35">
      <c r="B12" t="s">
        <v>446</v>
      </c>
      <c r="C12">
        <v>116983</v>
      </c>
      <c r="D12" s="33">
        <f t="shared" si="0"/>
        <v>83.329201678876416</v>
      </c>
      <c r="E12" s="33">
        <f t="shared" si="1"/>
        <v>0.2248189907935341</v>
      </c>
      <c r="F12" s="33">
        <f t="shared" si="2"/>
        <v>16.080969029688074</v>
      </c>
      <c r="G12" s="33">
        <f t="shared" si="3"/>
        <v>0.36501030064197365</v>
      </c>
      <c r="J12" t="s">
        <v>446</v>
      </c>
      <c r="K12" s="62">
        <f t="shared" si="5"/>
        <v>116983</v>
      </c>
      <c r="L12" s="62">
        <v>97481</v>
      </c>
      <c r="M12">
        <v>263</v>
      </c>
      <c r="N12" s="62">
        <v>18812</v>
      </c>
      <c r="O12">
        <v>427</v>
      </c>
    </row>
    <row r="13" spans="2:23" x14ac:dyDescent="0.35">
      <c r="B13" t="s">
        <v>446</v>
      </c>
      <c r="C13">
        <v>63429</v>
      </c>
      <c r="D13" s="33">
        <f t="shared" si="0"/>
        <v>75.024042630342592</v>
      </c>
      <c r="E13" s="33">
        <f t="shared" si="1"/>
        <v>0.25067398193255447</v>
      </c>
      <c r="F13" s="33">
        <f t="shared" si="2"/>
        <v>24.309069983761372</v>
      </c>
      <c r="G13" s="33">
        <f t="shared" si="3"/>
        <v>0.41621340396348672</v>
      </c>
      <c r="J13" t="s">
        <v>446</v>
      </c>
      <c r="K13" s="62">
        <f t="shared" si="5"/>
        <v>63429</v>
      </c>
      <c r="L13" s="62">
        <v>47587</v>
      </c>
      <c r="M13">
        <v>159</v>
      </c>
      <c r="N13" s="62">
        <v>15419</v>
      </c>
      <c r="O13">
        <v>264</v>
      </c>
    </row>
    <row r="14" spans="2:23" x14ac:dyDescent="0.35">
      <c r="B14" t="s">
        <v>26</v>
      </c>
      <c r="C14">
        <v>345063</v>
      </c>
      <c r="D14" s="33">
        <f t="shared" si="0"/>
        <v>91.347666947774755</v>
      </c>
      <c r="E14" s="33">
        <f t="shared" si="1"/>
        <v>0.11186363069932156</v>
      </c>
      <c r="F14" s="33">
        <f t="shared" si="2"/>
        <v>7.9463750097808221</v>
      </c>
      <c r="G14" s="33">
        <f t="shared" si="3"/>
        <v>0.59409441174510158</v>
      </c>
      <c r="J14" t="s">
        <v>26</v>
      </c>
      <c r="K14" s="62">
        <f t="shared" si="5"/>
        <v>345063</v>
      </c>
      <c r="L14" s="62">
        <v>315207</v>
      </c>
      <c r="M14">
        <v>386</v>
      </c>
      <c r="N14" s="62">
        <v>27420</v>
      </c>
      <c r="O14">
        <v>2050</v>
      </c>
      <c r="W14" s="62"/>
    </row>
    <row r="15" spans="2:23" x14ac:dyDescent="0.35">
      <c r="B15" t="s">
        <v>29</v>
      </c>
      <c r="C15">
        <v>66796</v>
      </c>
      <c r="D15" s="33">
        <f t="shared" si="0"/>
        <v>79.497275285945264</v>
      </c>
      <c r="E15" s="33">
        <f t="shared" si="1"/>
        <v>0.23504401461165339</v>
      </c>
      <c r="F15" s="33">
        <f t="shared" si="2"/>
        <v>19.068507096233308</v>
      </c>
      <c r="G15" s="33">
        <f t="shared" si="3"/>
        <v>1.1991736032097731</v>
      </c>
      <c r="J15" t="s">
        <v>29</v>
      </c>
      <c r="K15" s="62">
        <f t="shared" si="5"/>
        <v>66796</v>
      </c>
      <c r="L15" s="62">
        <v>53101</v>
      </c>
      <c r="M15">
        <v>157</v>
      </c>
      <c r="N15" s="62">
        <v>12737</v>
      </c>
      <c r="O15">
        <v>801</v>
      </c>
      <c r="W15" s="62"/>
    </row>
    <row r="16" spans="2:23" x14ac:dyDescent="0.35">
      <c r="B16" t="s">
        <v>32</v>
      </c>
      <c r="C16">
        <v>175218</v>
      </c>
      <c r="D16" s="33">
        <f t="shared" si="0"/>
        <v>80.176694175255975</v>
      </c>
      <c r="E16" s="33">
        <f t="shared" si="1"/>
        <v>0.10843634786380395</v>
      </c>
      <c r="F16" s="33">
        <f t="shared" si="2"/>
        <v>18.869636681162895</v>
      </c>
      <c r="G16" s="33">
        <f t="shared" si="3"/>
        <v>0.84523279571733501</v>
      </c>
      <c r="J16" t="s">
        <v>32</v>
      </c>
      <c r="K16" s="62">
        <f t="shared" si="5"/>
        <v>175218</v>
      </c>
      <c r="L16" s="62">
        <v>140484</v>
      </c>
      <c r="M16">
        <v>190</v>
      </c>
      <c r="N16" s="62">
        <v>33063</v>
      </c>
      <c r="O16">
        <v>1481</v>
      </c>
      <c r="W16" s="62"/>
    </row>
    <row r="17" spans="2:23" x14ac:dyDescent="0.35">
      <c r="B17" t="s">
        <v>35</v>
      </c>
      <c r="C17">
        <v>62541</v>
      </c>
      <c r="D17" s="33">
        <f t="shared" si="0"/>
        <v>84.004093314785493</v>
      </c>
      <c r="E17" s="33">
        <f t="shared" si="1"/>
        <v>0.19187413057034586</v>
      </c>
      <c r="F17" s="33">
        <f t="shared" si="2"/>
        <v>14.806287075678354</v>
      </c>
      <c r="G17" s="33">
        <f t="shared" si="3"/>
        <v>0.99774547896579846</v>
      </c>
      <c r="J17" t="s">
        <v>35</v>
      </c>
      <c r="K17" s="62">
        <f t="shared" si="5"/>
        <v>62541</v>
      </c>
      <c r="L17" s="62">
        <v>52537</v>
      </c>
      <c r="M17">
        <v>120</v>
      </c>
      <c r="N17" s="62">
        <v>9260</v>
      </c>
      <c r="O17">
        <v>624</v>
      </c>
      <c r="W17" s="62"/>
    </row>
    <row r="18" spans="2:23" x14ac:dyDescent="0.35">
      <c r="B18" t="s">
        <v>38</v>
      </c>
      <c r="C18">
        <v>174709</v>
      </c>
      <c r="D18" s="33">
        <f t="shared" si="0"/>
        <v>80.996399727546958</v>
      </c>
      <c r="E18" s="33">
        <f t="shared" si="1"/>
        <v>0.1362265252505595</v>
      </c>
      <c r="F18" s="33">
        <f t="shared" si="2"/>
        <v>18.100956447578547</v>
      </c>
      <c r="G18" s="33">
        <f t="shared" si="3"/>
        <v>0.76641729962394611</v>
      </c>
      <c r="J18" t="s">
        <v>38</v>
      </c>
      <c r="K18" s="62">
        <f t="shared" si="5"/>
        <v>174709</v>
      </c>
      <c r="L18" s="62">
        <v>141508</v>
      </c>
      <c r="M18">
        <v>238</v>
      </c>
      <c r="N18" s="62">
        <v>31624</v>
      </c>
      <c r="O18">
        <v>1339</v>
      </c>
      <c r="W18" s="62"/>
    </row>
    <row r="19" spans="2:23" x14ac:dyDescent="0.35">
      <c r="B19" t="s">
        <v>41</v>
      </c>
      <c r="C19">
        <v>143676</v>
      </c>
      <c r="D19" s="33">
        <f t="shared" si="0"/>
        <v>89.713661293465847</v>
      </c>
      <c r="E19" s="33">
        <f t="shared" si="1"/>
        <v>0.14059411453548262</v>
      </c>
      <c r="F19" s="33">
        <f t="shared" si="2"/>
        <v>9.5931122804086968</v>
      </c>
      <c r="G19" s="33">
        <f t="shared" si="3"/>
        <v>0.55263231158996629</v>
      </c>
      <c r="J19" t="s">
        <v>41</v>
      </c>
      <c r="K19" s="62">
        <f t="shared" si="5"/>
        <v>143676</v>
      </c>
      <c r="L19" s="62">
        <v>128897</v>
      </c>
      <c r="M19">
        <v>202</v>
      </c>
      <c r="N19" s="62">
        <v>13783</v>
      </c>
      <c r="O19">
        <v>794</v>
      </c>
      <c r="W19" s="62"/>
    </row>
    <row r="20" spans="2:23" x14ac:dyDescent="0.35">
      <c r="B20" t="s">
        <v>44</v>
      </c>
      <c r="C20">
        <v>147310</v>
      </c>
      <c r="D20" s="33">
        <f t="shared" si="0"/>
        <v>81.388907745570563</v>
      </c>
      <c r="E20" s="33">
        <f t="shared" si="1"/>
        <v>0.16427941076641098</v>
      </c>
      <c r="F20" s="33">
        <f t="shared" si="2"/>
        <v>17.446201887176702</v>
      </c>
      <c r="G20" s="33">
        <f t="shared" si="3"/>
        <v>1.0006109564863215</v>
      </c>
      <c r="J20" t="s">
        <v>44</v>
      </c>
      <c r="K20" s="62">
        <f t="shared" si="5"/>
        <v>147310</v>
      </c>
      <c r="L20" s="62">
        <v>119894</v>
      </c>
      <c r="M20">
        <v>242</v>
      </c>
      <c r="N20" s="62">
        <v>25700</v>
      </c>
      <c r="O20">
        <v>1474</v>
      </c>
      <c r="W20" s="62"/>
    </row>
    <row r="21" spans="2:23" x14ac:dyDescent="0.35">
      <c r="B21" t="s">
        <v>47</v>
      </c>
      <c r="C21">
        <v>135650</v>
      </c>
      <c r="D21" s="33">
        <f t="shared" si="0"/>
        <v>83.459638776262437</v>
      </c>
      <c r="E21" s="33">
        <f t="shared" si="1"/>
        <v>0.16586804275709546</v>
      </c>
      <c r="F21" s="33">
        <f t="shared" si="2"/>
        <v>15.498709915222999</v>
      </c>
      <c r="G21" s="33">
        <f t="shared" si="3"/>
        <v>0.87578326575746401</v>
      </c>
      <c r="J21" t="s">
        <v>47</v>
      </c>
      <c r="K21" s="62">
        <f t="shared" si="5"/>
        <v>135650</v>
      </c>
      <c r="L21" s="62">
        <v>113213</v>
      </c>
      <c r="M21">
        <v>225</v>
      </c>
      <c r="N21" s="62">
        <v>21024</v>
      </c>
      <c r="O21">
        <v>1188</v>
      </c>
      <c r="W21" s="62"/>
    </row>
    <row r="22" spans="2:23" x14ac:dyDescent="0.35">
      <c r="B22" s="31" t="s">
        <v>50</v>
      </c>
      <c r="C22" s="31">
        <v>81645</v>
      </c>
      <c r="D22" s="34">
        <f t="shared" si="0"/>
        <v>69.340437258864597</v>
      </c>
      <c r="E22" s="34">
        <f t="shared" si="1"/>
        <v>0.15065221385265479</v>
      </c>
      <c r="F22" s="34">
        <f t="shared" si="2"/>
        <v>30.020209443321701</v>
      </c>
      <c r="G22" s="34">
        <f t="shared" si="3"/>
        <v>0.48870108396105083</v>
      </c>
      <c r="J22" t="s">
        <v>50</v>
      </c>
      <c r="K22" s="62">
        <f t="shared" si="5"/>
        <v>81645</v>
      </c>
      <c r="L22" s="62">
        <v>56613</v>
      </c>
      <c r="M22">
        <v>123</v>
      </c>
      <c r="N22" s="62">
        <v>24510</v>
      </c>
      <c r="O22">
        <v>399</v>
      </c>
      <c r="W22" s="62"/>
    </row>
    <row r="23" spans="2:23" x14ac:dyDescent="0.35">
      <c r="W23" s="62"/>
    </row>
    <row r="24" spans="2:23" x14ac:dyDescent="0.35">
      <c r="W24" s="62"/>
    </row>
    <row r="25" spans="2:23" x14ac:dyDescent="0.35">
      <c r="W25" s="62"/>
    </row>
    <row r="26" spans="2:23" x14ac:dyDescent="0.35">
      <c r="W26" s="62"/>
    </row>
    <row r="27" spans="2:23" x14ac:dyDescent="0.35">
      <c r="W27" s="62"/>
    </row>
    <row r="29" spans="2:23" x14ac:dyDescent="0.35">
      <c r="T29" s="62"/>
      <c r="U29" s="62"/>
      <c r="V29" s="62"/>
      <c r="W29" s="62"/>
    </row>
  </sheetData>
  <hyperlinks>
    <hyperlink ref="B1" location="_Toc178675244" display="_Toc178675244" xr:uid="{4E3A53E1-B0DD-4FA9-90BC-9DB5314C1E17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4E748-284E-4642-87F2-829D7D1DC215}">
  <sheetPr>
    <tabColor rgb="FF7030A0"/>
  </sheetPr>
  <dimension ref="A1:M86"/>
  <sheetViews>
    <sheetView workbookViewId="0">
      <selection activeCell="E28" sqref="E28"/>
    </sheetView>
  </sheetViews>
  <sheetFormatPr defaultRowHeight="14.5" x14ac:dyDescent="0.35"/>
  <cols>
    <col min="1" max="1" width="8.7265625" style="499"/>
    <col min="2" max="2" width="21.54296875" customWidth="1"/>
    <col min="10" max="10" width="26" customWidth="1"/>
    <col min="11" max="11" width="10.36328125" customWidth="1"/>
  </cols>
  <sheetData>
    <row r="1" spans="2:13" x14ac:dyDescent="0.35">
      <c r="B1" s="503" t="s">
        <v>1166</v>
      </c>
      <c r="C1" s="502"/>
    </row>
    <row r="3" spans="2:13" x14ac:dyDescent="0.35">
      <c r="B3" s="425" t="s">
        <v>337</v>
      </c>
      <c r="C3" s="422" t="s">
        <v>58</v>
      </c>
      <c r="D3" s="422"/>
      <c r="E3" s="423" t="s">
        <v>59</v>
      </c>
      <c r="F3" s="423" t="s">
        <v>60</v>
      </c>
      <c r="J3" s="35" t="s">
        <v>337</v>
      </c>
      <c r="K3" s="35" t="s">
        <v>58</v>
      </c>
      <c r="L3" s="35" t="s">
        <v>59</v>
      </c>
      <c r="M3" s="35" t="s">
        <v>60</v>
      </c>
    </row>
    <row r="4" spans="2:13" x14ac:dyDescent="0.35">
      <c r="B4" s="411"/>
      <c r="C4" s="242" t="s">
        <v>54</v>
      </c>
      <c r="D4" s="242" t="s">
        <v>415</v>
      </c>
      <c r="E4" s="424"/>
      <c r="F4" s="424"/>
      <c r="J4" t="s">
        <v>58</v>
      </c>
      <c r="K4" s="62">
        <v>3022401</v>
      </c>
      <c r="L4" t="s">
        <v>336</v>
      </c>
    </row>
    <row r="5" spans="2:13" x14ac:dyDescent="0.35">
      <c r="B5" t="s">
        <v>341</v>
      </c>
      <c r="C5" s="62">
        <v>712165</v>
      </c>
      <c r="D5" s="33">
        <f t="shared" ref="D5:D24" si="0">K6/K$4*100</f>
        <v>23.562889239382862</v>
      </c>
      <c r="E5" s="62">
        <v>346508</v>
      </c>
      <c r="F5" s="62">
        <v>365657</v>
      </c>
    </row>
    <row r="6" spans="2:13" x14ac:dyDescent="0.35">
      <c r="B6" t="s">
        <v>344</v>
      </c>
      <c r="C6" s="62">
        <v>311211</v>
      </c>
      <c r="D6" s="33">
        <f t="shared" si="0"/>
        <v>10.296813692160637</v>
      </c>
      <c r="E6" s="62">
        <v>147117</v>
      </c>
      <c r="F6" s="62">
        <v>164094</v>
      </c>
      <c r="J6" t="s">
        <v>341</v>
      </c>
      <c r="K6" s="62">
        <v>712165</v>
      </c>
      <c r="L6" s="62">
        <v>346508</v>
      </c>
      <c r="M6" s="62">
        <v>365657</v>
      </c>
    </row>
    <row r="7" spans="2:13" x14ac:dyDescent="0.35">
      <c r="B7" t="s">
        <v>381</v>
      </c>
      <c r="C7" s="62">
        <v>178987</v>
      </c>
      <c r="D7" s="33">
        <f t="shared" si="0"/>
        <v>5.9220136573538724</v>
      </c>
      <c r="E7" s="62">
        <v>87644</v>
      </c>
      <c r="F7" s="62">
        <v>91343</v>
      </c>
      <c r="J7" t="s">
        <v>344</v>
      </c>
      <c r="K7" s="62">
        <v>311211</v>
      </c>
      <c r="L7" s="62">
        <v>147117</v>
      </c>
      <c r="M7" s="62">
        <v>164094</v>
      </c>
    </row>
    <row r="8" spans="2:13" x14ac:dyDescent="0.35">
      <c r="B8" t="s">
        <v>412</v>
      </c>
      <c r="C8" s="62">
        <v>170112</v>
      </c>
      <c r="D8" s="33">
        <f t="shared" si="0"/>
        <v>5.628372939262527</v>
      </c>
      <c r="E8" s="62">
        <v>82621</v>
      </c>
      <c r="F8" s="62">
        <v>87491</v>
      </c>
      <c r="J8" t="s">
        <v>381</v>
      </c>
      <c r="K8" s="62">
        <v>178987</v>
      </c>
      <c r="L8" s="62">
        <v>87644</v>
      </c>
      <c r="M8" s="62">
        <v>91343</v>
      </c>
    </row>
    <row r="9" spans="2:13" x14ac:dyDescent="0.35">
      <c r="B9" t="s">
        <v>340</v>
      </c>
      <c r="C9" s="62">
        <v>159692</v>
      </c>
      <c r="D9" s="33">
        <f t="shared" si="0"/>
        <v>5.283613921514716</v>
      </c>
      <c r="E9" s="62">
        <v>75455</v>
      </c>
      <c r="F9" s="62">
        <v>84237</v>
      </c>
      <c r="J9" t="s">
        <v>412</v>
      </c>
      <c r="K9" s="62">
        <v>170112</v>
      </c>
      <c r="L9" s="62">
        <v>82621</v>
      </c>
      <c r="M9" s="62">
        <v>87491</v>
      </c>
    </row>
    <row r="10" spans="2:13" x14ac:dyDescent="0.35">
      <c r="B10" t="s">
        <v>404</v>
      </c>
      <c r="C10" s="62">
        <v>147631</v>
      </c>
      <c r="D10" s="33">
        <f t="shared" si="0"/>
        <v>4.88456032141334</v>
      </c>
      <c r="E10" s="62">
        <v>71479</v>
      </c>
      <c r="F10" s="62">
        <v>76152</v>
      </c>
      <c r="J10" t="s">
        <v>340</v>
      </c>
      <c r="K10" s="62">
        <v>159692</v>
      </c>
      <c r="L10" s="62">
        <v>75455</v>
      </c>
      <c r="M10" s="62">
        <v>84237</v>
      </c>
    </row>
    <row r="11" spans="2:13" x14ac:dyDescent="0.35">
      <c r="B11" t="s">
        <v>411</v>
      </c>
      <c r="C11" s="62">
        <v>93904</v>
      </c>
      <c r="D11" s="33">
        <f t="shared" si="0"/>
        <v>3.1069338582140489</v>
      </c>
      <c r="E11" s="62">
        <v>45261</v>
      </c>
      <c r="F11" s="62">
        <v>48643</v>
      </c>
      <c r="J11" t="s">
        <v>404</v>
      </c>
      <c r="K11" s="62">
        <v>147631</v>
      </c>
      <c r="L11" s="62">
        <v>71479</v>
      </c>
      <c r="M11" s="62">
        <v>76152</v>
      </c>
    </row>
    <row r="12" spans="2:13" x14ac:dyDescent="0.35">
      <c r="B12" t="s">
        <v>342</v>
      </c>
      <c r="C12" s="62">
        <v>83935</v>
      </c>
      <c r="D12" s="33">
        <f t="shared" si="0"/>
        <v>2.7770967518869929</v>
      </c>
      <c r="E12" s="62">
        <v>39641</v>
      </c>
      <c r="F12" s="62">
        <v>44294</v>
      </c>
      <c r="J12" t="s">
        <v>411</v>
      </c>
      <c r="K12" s="62">
        <v>93904</v>
      </c>
      <c r="L12" s="62">
        <v>45261</v>
      </c>
      <c r="M12" s="62">
        <v>48643</v>
      </c>
    </row>
    <row r="13" spans="2:13" x14ac:dyDescent="0.35">
      <c r="B13" t="s">
        <v>408</v>
      </c>
      <c r="C13" s="62">
        <v>81646</v>
      </c>
      <c r="D13" s="33">
        <f t="shared" si="0"/>
        <v>2.7013622613279975</v>
      </c>
      <c r="E13" s="62">
        <v>41362</v>
      </c>
      <c r="F13" s="62">
        <v>40284</v>
      </c>
      <c r="J13" t="s">
        <v>342</v>
      </c>
      <c r="K13" s="62">
        <v>83935</v>
      </c>
      <c r="L13" s="62">
        <v>39641</v>
      </c>
      <c r="M13" s="62">
        <v>44294</v>
      </c>
    </row>
    <row r="14" spans="2:13" x14ac:dyDescent="0.35">
      <c r="B14" t="s">
        <v>345</v>
      </c>
      <c r="C14" s="62">
        <v>76847</v>
      </c>
      <c r="D14" s="33">
        <f t="shared" si="0"/>
        <v>2.5425812127510548</v>
      </c>
      <c r="E14" s="62">
        <v>36638</v>
      </c>
      <c r="F14" s="62">
        <v>40209</v>
      </c>
      <c r="J14" t="s">
        <v>408</v>
      </c>
      <c r="K14" s="62">
        <v>81646</v>
      </c>
      <c r="L14" s="62">
        <v>41362</v>
      </c>
      <c r="M14" s="62">
        <v>40284</v>
      </c>
    </row>
    <row r="15" spans="2:13" x14ac:dyDescent="0.35">
      <c r="B15" t="s">
        <v>407</v>
      </c>
      <c r="C15" s="62">
        <v>73486</v>
      </c>
      <c r="D15" s="33">
        <f t="shared" si="0"/>
        <v>2.4313782320744335</v>
      </c>
      <c r="E15" s="62">
        <v>40601</v>
      </c>
      <c r="F15" s="62">
        <v>32885</v>
      </c>
      <c r="J15" t="s">
        <v>345</v>
      </c>
      <c r="K15" s="62">
        <v>76847</v>
      </c>
      <c r="L15" s="62">
        <v>36638</v>
      </c>
      <c r="M15" s="62">
        <v>40209</v>
      </c>
    </row>
    <row r="16" spans="2:13" x14ac:dyDescent="0.35">
      <c r="B16" t="s">
        <v>363</v>
      </c>
      <c r="C16" s="62">
        <v>62590</v>
      </c>
      <c r="D16" s="33">
        <f t="shared" si="0"/>
        <v>2.0708701459534984</v>
      </c>
      <c r="E16" s="62">
        <v>30597</v>
      </c>
      <c r="F16" s="62">
        <v>31993</v>
      </c>
      <c r="J16" t="s">
        <v>407</v>
      </c>
      <c r="K16" s="62">
        <v>73486</v>
      </c>
      <c r="L16" s="62">
        <v>40601</v>
      </c>
      <c r="M16" s="62">
        <v>32885</v>
      </c>
    </row>
    <row r="17" spans="2:13" x14ac:dyDescent="0.35">
      <c r="B17" t="s">
        <v>349</v>
      </c>
      <c r="C17" s="62">
        <v>62226</v>
      </c>
      <c r="D17" s="33">
        <f t="shared" si="0"/>
        <v>2.0588267407269916</v>
      </c>
      <c r="E17" s="62">
        <v>30149</v>
      </c>
      <c r="F17" s="62">
        <v>32077</v>
      </c>
      <c r="J17" t="s">
        <v>363</v>
      </c>
      <c r="K17" s="62">
        <v>62590</v>
      </c>
      <c r="L17" s="62">
        <v>30597</v>
      </c>
      <c r="M17" s="62">
        <v>31993</v>
      </c>
    </row>
    <row r="18" spans="2:13" x14ac:dyDescent="0.35">
      <c r="B18" t="s">
        <v>343</v>
      </c>
      <c r="C18" s="62">
        <v>59243</v>
      </c>
      <c r="D18" s="33">
        <f t="shared" si="0"/>
        <v>1.9601303731702047</v>
      </c>
      <c r="E18" s="62">
        <v>29047</v>
      </c>
      <c r="F18" s="62">
        <v>30196</v>
      </c>
      <c r="J18" t="s">
        <v>349</v>
      </c>
      <c r="K18" s="62">
        <v>62226</v>
      </c>
      <c r="L18" s="62">
        <v>30149</v>
      </c>
      <c r="M18" s="62">
        <v>32077</v>
      </c>
    </row>
    <row r="19" spans="2:13" x14ac:dyDescent="0.35">
      <c r="B19" t="s">
        <v>405</v>
      </c>
      <c r="C19" s="62">
        <v>53773</v>
      </c>
      <c r="D19" s="33">
        <f t="shared" si="0"/>
        <v>1.7791484319916517</v>
      </c>
      <c r="E19" s="62">
        <v>26186</v>
      </c>
      <c r="F19" s="62">
        <v>27587</v>
      </c>
      <c r="J19" t="s">
        <v>343</v>
      </c>
      <c r="K19" s="62">
        <v>59243</v>
      </c>
      <c r="L19" s="62">
        <v>29047</v>
      </c>
      <c r="M19" s="62">
        <v>30196</v>
      </c>
    </row>
    <row r="20" spans="2:13" x14ac:dyDescent="0.35">
      <c r="B20" t="s">
        <v>400</v>
      </c>
      <c r="C20" s="62">
        <v>51422</v>
      </c>
      <c r="D20" s="33">
        <f t="shared" si="0"/>
        <v>1.701362592190778</v>
      </c>
      <c r="E20" s="62">
        <v>25234</v>
      </c>
      <c r="F20" s="62">
        <v>26188</v>
      </c>
      <c r="J20" t="s">
        <v>405</v>
      </c>
      <c r="K20" s="62">
        <v>53773</v>
      </c>
      <c r="L20" s="62">
        <v>26186</v>
      </c>
      <c r="M20" s="62">
        <v>27587</v>
      </c>
    </row>
    <row r="21" spans="2:13" x14ac:dyDescent="0.35">
      <c r="B21" t="s">
        <v>402</v>
      </c>
      <c r="C21" s="62">
        <v>50529</v>
      </c>
      <c r="D21" s="33">
        <f t="shared" si="0"/>
        <v>1.6718165458521221</v>
      </c>
      <c r="E21" s="62">
        <v>24203</v>
      </c>
      <c r="F21" s="62">
        <v>26326</v>
      </c>
      <c r="J21" t="s">
        <v>400</v>
      </c>
      <c r="K21" s="62">
        <v>51422</v>
      </c>
      <c r="L21" s="62">
        <v>25234</v>
      </c>
      <c r="M21" s="62">
        <v>26188</v>
      </c>
    </row>
    <row r="22" spans="2:13" x14ac:dyDescent="0.35">
      <c r="B22" t="s">
        <v>339</v>
      </c>
      <c r="C22" s="62">
        <v>47447</v>
      </c>
      <c r="D22" s="33">
        <f t="shared" si="0"/>
        <v>1.5698446367639503</v>
      </c>
      <c r="E22" s="62">
        <v>21878</v>
      </c>
      <c r="F22" s="62">
        <v>25569</v>
      </c>
      <c r="J22" t="s">
        <v>402</v>
      </c>
      <c r="K22" s="62">
        <v>50529</v>
      </c>
      <c r="L22" s="62">
        <v>24203</v>
      </c>
      <c r="M22" s="62">
        <v>26326</v>
      </c>
    </row>
    <row r="23" spans="2:13" x14ac:dyDescent="0.35">
      <c r="B23" t="s">
        <v>347</v>
      </c>
      <c r="C23" s="62">
        <v>45629</v>
      </c>
      <c r="D23" s="33">
        <f t="shared" si="0"/>
        <v>1.5096937831876049</v>
      </c>
      <c r="E23" s="62">
        <v>22532</v>
      </c>
      <c r="F23" s="62">
        <v>23097</v>
      </c>
      <c r="J23" t="s">
        <v>339</v>
      </c>
      <c r="K23" s="62">
        <v>47447</v>
      </c>
      <c r="L23" s="62">
        <v>21878</v>
      </c>
      <c r="M23" s="62">
        <v>25569</v>
      </c>
    </row>
    <row r="24" spans="2:13" ht="15" thickBot="1" x14ac:dyDescent="0.4">
      <c r="B24" s="66" t="s">
        <v>361</v>
      </c>
      <c r="C24" s="67">
        <v>43398</v>
      </c>
      <c r="D24" s="68">
        <f t="shared" si="0"/>
        <v>1.4358782967581072</v>
      </c>
      <c r="E24" s="67">
        <v>21056</v>
      </c>
      <c r="F24" s="67">
        <v>22342</v>
      </c>
      <c r="J24" t="s">
        <v>347</v>
      </c>
      <c r="K24" s="62">
        <v>45629</v>
      </c>
      <c r="L24" s="62">
        <v>22532</v>
      </c>
      <c r="M24" s="62">
        <v>23097</v>
      </c>
    </row>
    <row r="25" spans="2:13" x14ac:dyDescent="0.35">
      <c r="J25" t="s">
        <v>361</v>
      </c>
      <c r="K25" s="62">
        <v>43398</v>
      </c>
      <c r="L25" s="62">
        <v>21056</v>
      </c>
      <c r="M25" s="62">
        <v>22342</v>
      </c>
    </row>
    <row r="26" spans="2:13" x14ac:dyDescent="0.35">
      <c r="J26" t="s">
        <v>414</v>
      </c>
      <c r="K26" s="62">
        <v>42736</v>
      </c>
      <c r="L26" s="62">
        <v>21902</v>
      </c>
      <c r="M26" s="62">
        <v>20834</v>
      </c>
    </row>
    <row r="27" spans="2:13" x14ac:dyDescent="0.35">
      <c r="J27" t="s">
        <v>379</v>
      </c>
      <c r="K27" s="62">
        <v>35684</v>
      </c>
      <c r="L27" s="62">
        <v>18668</v>
      </c>
      <c r="M27" s="62">
        <v>17016</v>
      </c>
    </row>
    <row r="28" spans="2:13" x14ac:dyDescent="0.35">
      <c r="J28" t="s">
        <v>382</v>
      </c>
      <c r="K28" s="62">
        <v>35221</v>
      </c>
      <c r="L28" s="62">
        <v>17168</v>
      </c>
      <c r="M28" s="62">
        <v>18053</v>
      </c>
    </row>
    <row r="29" spans="2:13" x14ac:dyDescent="0.35">
      <c r="J29" t="s">
        <v>409</v>
      </c>
      <c r="K29" s="62">
        <v>34895</v>
      </c>
      <c r="L29" s="62">
        <v>17243</v>
      </c>
      <c r="M29" s="62">
        <v>17652</v>
      </c>
    </row>
    <row r="30" spans="2:13" x14ac:dyDescent="0.35">
      <c r="J30" t="s">
        <v>966</v>
      </c>
      <c r="K30" s="62">
        <v>30054</v>
      </c>
      <c r="L30" s="62">
        <v>14099</v>
      </c>
      <c r="M30" s="62">
        <v>15955</v>
      </c>
    </row>
    <row r="31" spans="2:13" x14ac:dyDescent="0.35">
      <c r="J31" t="s">
        <v>338</v>
      </c>
      <c r="K31" s="62">
        <v>29963</v>
      </c>
      <c r="L31" s="62">
        <v>14286</v>
      </c>
      <c r="M31" s="62">
        <v>15677</v>
      </c>
    </row>
    <row r="32" spans="2:13" x14ac:dyDescent="0.35">
      <c r="J32" t="s">
        <v>406</v>
      </c>
      <c r="K32" s="62">
        <v>28081</v>
      </c>
      <c r="L32" s="62">
        <v>15215</v>
      </c>
      <c r="M32" s="62">
        <v>12866</v>
      </c>
    </row>
    <row r="33" spans="10:13" x14ac:dyDescent="0.35">
      <c r="J33" t="s">
        <v>396</v>
      </c>
      <c r="K33" s="62">
        <v>18880</v>
      </c>
      <c r="L33" s="62">
        <v>9094</v>
      </c>
      <c r="M33" s="62">
        <v>9786</v>
      </c>
    </row>
    <row r="34" spans="10:13" x14ac:dyDescent="0.35">
      <c r="J34" t="s">
        <v>388</v>
      </c>
      <c r="K34" s="62">
        <v>15896</v>
      </c>
      <c r="L34" s="62">
        <v>9970</v>
      </c>
      <c r="M34" s="62">
        <v>5926</v>
      </c>
    </row>
    <row r="35" spans="10:13" x14ac:dyDescent="0.35">
      <c r="J35" t="s">
        <v>403</v>
      </c>
      <c r="K35" s="62">
        <v>13499</v>
      </c>
      <c r="L35" s="62">
        <v>6288</v>
      </c>
      <c r="M35" s="62">
        <v>7211</v>
      </c>
    </row>
    <row r="36" spans="10:13" x14ac:dyDescent="0.35">
      <c r="J36" t="s">
        <v>91</v>
      </c>
      <c r="K36" s="62">
        <v>13075</v>
      </c>
      <c r="L36" s="62">
        <v>7262</v>
      </c>
      <c r="M36" s="62">
        <v>5813</v>
      </c>
    </row>
    <row r="37" spans="10:13" x14ac:dyDescent="0.35">
      <c r="J37" t="s">
        <v>385</v>
      </c>
      <c r="K37" s="62">
        <v>12594</v>
      </c>
      <c r="L37" s="62">
        <v>6223</v>
      </c>
      <c r="M37" s="62">
        <v>6371</v>
      </c>
    </row>
    <row r="38" spans="10:13" x14ac:dyDescent="0.35">
      <c r="J38" t="s">
        <v>362</v>
      </c>
      <c r="K38" s="62">
        <v>12183</v>
      </c>
      <c r="L38" s="62">
        <v>5839</v>
      </c>
      <c r="M38" s="62">
        <v>6344</v>
      </c>
    </row>
    <row r="39" spans="10:13" x14ac:dyDescent="0.35">
      <c r="J39" t="s">
        <v>399</v>
      </c>
      <c r="K39" s="62">
        <v>10967</v>
      </c>
      <c r="L39" s="62">
        <v>5369</v>
      </c>
      <c r="M39" s="62">
        <v>5598</v>
      </c>
    </row>
    <row r="40" spans="10:13" x14ac:dyDescent="0.35">
      <c r="J40" t="s">
        <v>350</v>
      </c>
      <c r="K40" s="62">
        <v>8746</v>
      </c>
      <c r="L40" s="62">
        <v>4228</v>
      </c>
      <c r="M40" s="62">
        <v>4518</v>
      </c>
    </row>
    <row r="41" spans="10:13" x14ac:dyDescent="0.35">
      <c r="J41" t="s">
        <v>360</v>
      </c>
      <c r="K41" s="62">
        <v>7426</v>
      </c>
      <c r="L41" s="62">
        <v>3655</v>
      </c>
      <c r="M41" s="62">
        <v>3771</v>
      </c>
    </row>
    <row r="42" spans="10:13" x14ac:dyDescent="0.35">
      <c r="J42" t="s">
        <v>413</v>
      </c>
      <c r="K42" s="62">
        <v>6945</v>
      </c>
      <c r="L42" s="62">
        <v>3355</v>
      </c>
      <c r="M42" s="62">
        <v>3590</v>
      </c>
    </row>
    <row r="43" spans="10:13" x14ac:dyDescent="0.35">
      <c r="J43" t="s">
        <v>364</v>
      </c>
      <c r="K43" s="62">
        <v>6926</v>
      </c>
      <c r="L43" s="62">
        <v>3289</v>
      </c>
      <c r="M43" s="62">
        <v>3637</v>
      </c>
    </row>
    <row r="44" spans="10:13" x14ac:dyDescent="0.35">
      <c r="J44" t="s">
        <v>392</v>
      </c>
      <c r="K44" s="62">
        <v>6553</v>
      </c>
      <c r="L44" s="62">
        <v>3289</v>
      </c>
      <c r="M44" s="62">
        <v>3264</v>
      </c>
    </row>
    <row r="45" spans="10:13" x14ac:dyDescent="0.35">
      <c r="J45" t="s">
        <v>358</v>
      </c>
      <c r="K45" s="62">
        <v>6473</v>
      </c>
      <c r="L45" s="62">
        <v>3034</v>
      </c>
      <c r="M45" s="62">
        <v>3439</v>
      </c>
    </row>
    <row r="46" spans="10:13" x14ac:dyDescent="0.35">
      <c r="J46">
        <v>4000</v>
      </c>
      <c r="K46" s="62">
        <v>6218</v>
      </c>
      <c r="L46" s="62">
        <v>2916</v>
      </c>
      <c r="M46" s="62">
        <v>3302</v>
      </c>
    </row>
    <row r="47" spans="10:13" x14ac:dyDescent="0.35">
      <c r="J47" t="s">
        <v>354</v>
      </c>
      <c r="K47" s="62">
        <v>6151</v>
      </c>
      <c r="L47" s="62">
        <v>2935</v>
      </c>
      <c r="M47" s="62">
        <v>3216</v>
      </c>
    </row>
    <row r="48" spans="10:13" x14ac:dyDescent="0.35">
      <c r="J48" t="s">
        <v>401</v>
      </c>
      <c r="K48" s="62">
        <v>5426</v>
      </c>
      <c r="L48" s="62">
        <v>2528</v>
      </c>
      <c r="M48" s="62">
        <v>2898</v>
      </c>
    </row>
    <row r="49" spans="10:13" x14ac:dyDescent="0.35">
      <c r="J49" t="s">
        <v>387</v>
      </c>
      <c r="K49" s="62">
        <v>4771</v>
      </c>
      <c r="L49" s="62">
        <v>2530</v>
      </c>
      <c r="M49" s="62">
        <v>2241</v>
      </c>
    </row>
    <row r="50" spans="10:13" x14ac:dyDescent="0.35">
      <c r="J50" t="s">
        <v>366</v>
      </c>
      <c r="K50" s="62">
        <v>4517</v>
      </c>
      <c r="L50" s="62">
        <v>2254</v>
      </c>
      <c r="M50" s="62">
        <v>2263</v>
      </c>
    </row>
    <row r="51" spans="10:13" x14ac:dyDescent="0.35">
      <c r="J51" t="s">
        <v>393</v>
      </c>
      <c r="K51" s="62">
        <v>4459</v>
      </c>
      <c r="L51" s="62">
        <v>2257</v>
      </c>
      <c r="M51" s="62">
        <v>2202</v>
      </c>
    </row>
    <row r="52" spans="10:13" x14ac:dyDescent="0.35">
      <c r="J52" t="s">
        <v>352</v>
      </c>
      <c r="K52" s="62">
        <v>4433</v>
      </c>
      <c r="L52" s="62">
        <v>2069</v>
      </c>
      <c r="M52" s="62">
        <v>2364</v>
      </c>
    </row>
    <row r="53" spans="10:13" x14ac:dyDescent="0.35">
      <c r="J53" t="s">
        <v>356</v>
      </c>
      <c r="K53" s="62">
        <v>3955</v>
      </c>
      <c r="L53" s="62">
        <v>1851</v>
      </c>
      <c r="M53" s="62">
        <v>2104</v>
      </c>
    </row>
    <row r="54" spans="10:13" x14ac:dyDescent="0.35">
      <c r="J54" t="s">
        <v>390</v>
      </c>
      <c r="K54" s="62">
        <v>3685</v>
      </c>
      <c r="L54" s="62">
        <v>1840</v>
      </c>
      <c r="M54" s="62">
        <v>1845</v>
      </c>
    </row>
    <row r="55" spans="10:13" x14ac:dyDescent="0.35">
      <c r="J55" t="s">
        <v>394</v>
      </c>
      <c r="K55" s="62">
        <v>3679</v>
      </c>
      <c r="L55" s="62">
        <v>1869</v>
      </c>
      <c r="M55" s="62">
        <v>1810</v>
      </c>
    </row>
    <row r="56" spans="10:13" x14ac:dyDescent="0.35">
      <c r="J56" t="s">
        <v>355</v>
      </c>
      <c r="K56" s="62">
        <v>3632</v>
      </c>
      <c r="L56" s="62">
        <v>1766</v>
      </c>
      <c r="M56" s="62">
        <v>1866</v>
      </c>
    </row>
    <row r="57" spans="10:13" x14ac:dyDescent="0.35">
      <c r="J57" t="s">
        <v>380</v>
      </c>
      <c r="K57" s="62">
        <v>3522</v>
      </c>
      <c r="L57" s="62">
        <v>1770</v>
      </c>
      <c r="M57" s="62">
        <v>1752</v>
      </c>
    </row>
    <row r="58" spans="10:13" x14ac:dyDescent="0.35">
      <c r="J58" t="s">
        <v>376</v>
      </c>
      <c r="K58" s="62">
        <v>3295</v>
      </c>
      <c r="L58" s="62">
        <v>1564</v>
      </c>
      <c r="M58" s="62">
        <v>1731</v>
      </c>
    </row>
    <row r="59" spans="10:13" x14ac:dyDescent="0.35">
      <c r="J59" t="s">
        <v>365</v>
      </c>
      <c r="K59" s="62">
        <v>3003</v>
      </c>
      <c r="L59" s="62">
        <v>1471</v>
      </c>
      <c r="M59" s="62">
        <v>1532</v>
      </c>
    </row>
    <row r="60" spans="10:13" x14ac:dyDescent="0.35">
      <c r="J60" t="s">
        <v>348</v>
      </c>
      <c r="K60" s="62">
        <v>2484</v>
      </c>
      <c r="L60" s="62">
        <v>1209</v>
      </c>
      <c r="M60" s="62">
        <v>1275</v>
      </c>
    </row>
    <row r="61" spans="10:13" x14ac:dyDescent="0.35">
      <c r="J61" t="s">
        <v>395</v>
      </c>
      <c r="K61" s="62">
        <v>1549</v>
      </c>
      <c r="L61">
        <v>763</v>
      </c>
      <c r="M61">
        <v>786</v>
      </c>
    </row>
    <row r="62" spans="10:13" x14ac:dyDescent="0.35">
      <c r="J62" t="s">
        <v>346</v>
      </c>
      <c r="K62" s="62">
        <v>1543</v>
      </c>
      <c r="L62" s="62">
        <v>1050</v>
      </c>
      <c r="M62">
        <v>493</v>
      </c>
    </row>
    <row r="63" spans="10:13" x14ac:dyDescent="0.35">
      <c r="J63" t="s">
        <v>375</v>
      </c>
      <c r="K63" s="62">
        <v>1531</v>
      </c>
      <c r="L63">
        <v>793</v>
      </c>
      <c r="M63">
        <v>738</v>
      </c>
    </row>
    <row r="64" spans="10:13" x14ac:dyDescent="0.35">
      <c r="J64" t="s">
        <v>368</v>
      </c>
      <c r="K64" s="62">
        <v>1469</v>
      </c>
      <c r="L64">
        <v>705</v>
      </c>
      <c r="M64">
        <v>764</v>
      </c>
    </row>
    <row r="65" spans="10:13" x14ac:dyDescent="0.35">
      <c r="J65" t="s">
        <v>397</v>
      </c>
      <c r="K65" s="62">
        <v>1019</v>
      </c>
      <c r="L65">
        <v>507</v>
      </c>
      <c r="M65">
        <v>512</v>
      </c>
    </row>
    <row r="66" spans="10:13" x14ac:dyDescent="0.35">
      <c r="J66" t="s">
        <v>370</v>
      </c>
      <c r="K66" s="62">
        <v>1012</v>
      </c>
      <c r="L66">
        <v>507</v>
      </c>
      <c r="M66">
        <v>505</v>
      </c>
    </row>
    <row r="67" spans="10:13" x14ac:dyDescent="0.35">
      <c r="J67">
        <v>4200</v>
      </c>
      <c r="K67">
        <v>897</v>
      </c>
      <c r="L67">
        <v>433</v>
      </c>
      <c r="M67">
        <v>464</v>
      </c>
    </row>
    <row r="68" spans="10:13" x14ac:dyDescent="0.35">
      <c r="J68" t="s">
        <v>369</v>
      </c>
      <c r="K68">
        <v>877</v>
      </c>
      <c r="L68">
        <v>429</v>
      </c>
      <c r="M68">
        <v>448</v>
      </c>
    </row>
    <row r="69" spans="10:13" x14ac:dyDescent="0.35">
      <c r="J69" t="s">
        <v>383</v>
      </c>
      <c r="K69">
        <v>736</v>
      </c>
      <c r="L69">
        <v>480</v>
      </c>
      <c r="M69">
        <v>256</v>
      </c>
    </row>
    <row r="70" spans="10:13" x14ac:dyDescent="0.35">
      <c r="J70" t="s">
        <v>384</v>
      </c>
      <c r="K70">
        <v>715</v>
      </c>
      <c r="L70">
        <v>412</v>
      </c>
      <c r="M70">
        <v>303</v>
      </c>
    </row>
    <row r="71" spans="10:13" x14ac:dyDescent="0.35">
      <c r="J71" t="s">
        <v>372</v>
      </c>
      <c r="K71">
        <v>700</v>
      </c>
      <c r="L71">
        <v>374</v>
      </c>
      <c r="M71">
        <v>326</v>
      </c>
    </row>
    <row r="72" spans="10:13" x14ac:dyDescent="0.35">
      <c r="J72" t="s">
        <v>391</v>
      </c>
      <c r="K72">
        <v>683</v>
      </c>
      <c r="L72">
        <v>329</v>
      </c>
      <c r="M72">
        <v>354</v>
      </c>
    </row>
    <row r="73" spans="10:13" x14ac:dyDescent="0.35">
      <c r="J73" t="s">
        <v>353</v>
      </c>
      <c r="K73">
        <v>564</v>
      </c>
      <c r="L73">
        <v>286</v>
      </c>
      <c r="M73">
        <v>278</v>
      </c>
    </row>
    <row r="74" spans="10:13" x14ac:dyDescent="0.35">
      <c r="J74" t="s">
        <v>374</v>
      </c>
      <c r="K74">
        <v>471</v>
      </c>
      <c r="L74">
        <v>248</v>
      </c>
      <c r="M74">
        <v>223</v>
      </c>
    </row>
    <row r="75" spans="10:13" x14ac:dyDescent="0.35">
      <c r="J75" t="s">
        <v>378</v>
      </c>
      <c r="K75">
        <v>450</v>
      </c>
      <c r="L75">
        <v>194</v>
      </c>
      <c r="M75">
        <v>256</v>
      </c>
    </row>
    <row r="76" spans="10:13" x14ac:dyDescent="0.35">
      <c r="J76" t="s">
        <v>351</v>
      </c>
      <c r="K76">
        <v>417</v>
      </c>
      <c r="L76">
        <v>234</v>
      </c>
      <c r="M76">
        <v>183</v>
      </c>
    </row>
    <row r="77" spans="10:13" x14ac:dyDescent="0.35">
      <c r="J77" t="s">
        <v>389</v>
      </c>
      <c r="K77">
        <v>290</v>
      </c>
      <c r="L77">
        <v>148</v>
      </c>
      <c r="M77">
        <v>142</v>
      </c>
    </row>
    <row r="78" spans="10:13" x14ac:dyDescent="0.35">
      <c r="J78" t="s">
        <v>377</v>
      </c>
      <c r="K78">
        <v>260</v>
      </c>
      <c r="L78">
        <v>115</v>
      </c>
      <c r="M78">
        <v>145</v>
      </c>
    </row>
    <row r="79" spans="10:13" x14ac:dyDescent="0.35">
      <c r="J79" t="s">
        <v>357</v>
      </c>
      <c r="K79">
        <v>241</v>
      </c>
      <c r="L79">
        <v>122</v>
      </c>
      <c r="M79">
        <v>119</v>
      </c>
    </row>
    <row r="80" spans="10:13" x14ac:dyDescent="0.35">
      <c r="J80" t="s">
        <v>367</v>
      </c>
      <c r="K80">
        <v>238</v>
      </c>
      <c r="L80">
        <v>133</v>
      </c>
      <c r="M80">
        <v>105</v>
      </c>
    </row>
    <row r="81" spans="10:13" x14ac:dyDescent="0.35">
      <c r="J81" t="s">
        <v>371</v>
      </c>
      <c r="K81">
        <v>230</v>
      </c>
      <c r="L81">
        <v>118</v>
      </c>
      <c r="M81">
        <v>112</v>
      </c>
    </row>
    <row r="82" spans="10:13" x14ac:dyDescent="0.35">
      <c r="J82" t="s">
        <v>373</v>
      </c>
      <c r="K82">
        <v>199</v>
      </c>
      <c r="L82">
        <v>113</v>
      </c>
      <c r="M82">
        <v>86</v>
      </c>
    </row>
    <row r="83" spans="10:13" x14ac:dyDescent="0.35">
      <c r="J83" t="s">
        <v>398</v>
      </c>
      <c r="K83">
        <v>136</v>
      </c>
      <c r="L83">
        <v>70</v>
      </c>
      <c r="M83">
        <v>66</v>
      </c>
    </row>
    <row r="84" spans="10:13" x14ac:dyDescent="0.35">
      <c r="J84" t="s">
        <v>386</v>
      </c>
      <c r="K84">
        <v>135</v>
      </c>
      <c r="L84">
        <v>83</v>
      </c>
      <c r="M84">
        <v>52</v>
      </c>
    </row>
    <row r="85" spans="10:13" x14ac:dyDescent="0.35">
      <c r="J85" t="s">
        <v>359</v>
      </c>
      <c r="K85">
        <v>108</v>
      </c>
      <c r="L85">
        <v>53</v>
      </c>
      <c r="M85">
        <v>55</v>
      </c>
    </row>
    <row r="86" spans="10:13" x14ac:dyDescent="0.35">
      <c r="J86" t="s">
        <v>410</v>
      </c>
      <c r="K86">
        <v>31</v>
      </c>
      <c r="L86">
        <v>11</v>
      </c>
      <c r="M86">
        <v>20</v>
      </c>
    </row>
  </sheetData>
  <sortState xmlns:xlrd2="http://schemas.microsoft.com/office/spreadsheetml/2017/richdata2" ref="J5:N87">
    <sortCondition descending="1" ref="N5:N87"/>
  </sortState>
  <mergeCells count="4">
    <mergeCell ref="C3:D3"/>
    <mergeCell ref="E3:E4"/>
    <mergeCell ref="F3:F4"/>
    <mergeCell ref="B3:B4"/>
  </mergeCells>
  <hyperlinks>
    <hyperlink ref="B1" location="_Toc178675245" display="_Toc178675245" xr:uid="{2E4A53DD-5FFF-43A2-B54B-B5066528EF2E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86222-7668-4DFC-B6C6-F824F9E408E5}">
  <sheetPr>
    <tabColor rgb="FF7030A0"/>
  </sheetPr>
  <dimension ref="A1:R11"/>
  <sheetViews>
    <sheetView workbookViewId="0">
      <selection activeCell="A14" sqref="A14"/>
    </sheetView>
  </sheetViews>
  <sheetFormatPr defaultRowHeight="14.5" x14ac:dyDescent="0.35"/>
  <cols>
    <col min="1" max="1" width="25.36328125" customWidth="1"/>
    <col min="2" max="2" width="10.81640625" customWidth="1"/>
    <col min="3" max="3" width="10.36328125" customWidth="1"/>
    <col min="12" max="12" width="24" customWidth="1"/>
    <col min="13" max="13" width="15" customWidth="1"/>
    <col min="14" max="14" width="13.81640625" customWidth="1"/>
    <col min="15" max="15" width="13.1796875" bestFit="1" customWidth="1"/>
    <col min="16" max="16" width="12.6328125" customWidth="1"/>
    <col min="17" max="17" width="9.54296875" bestFit="1" customWidth="1"/>
  </cols>
  <sheetData>
    <row r="1" spans="1:18" s="499" customFormat="1" x14ac:dyDescent="0.35">
      <c r="A1" s="503" t="s">
        <v>1167</v>
      </c>
      <c r="B1" s="502"/>
    </row>
    <row r="2" spans="1:18" s="499" customFormat="1" x14ac:dyDescent="0.35"/>
    <row r="4" spans="1:18" ht="16" x14ac:dyDescent="0.4">
      <c r="A4" s="261" t="s">
        <v>841</v>
      </c>
      <c r="B4" s="261"/>
      <c r="C4" s="261"/>
      <c r="D4" s="261"/>
      <c r="E4" s="261"/>
      <c r="F4" s="261"/>
    </row>
    <row r="5" spans="1:18" ht="26" x14ac:dyDescent="0.35">
      <c r="A5" s="391" t="s">
        <v>830</v>
      </c>
      <c r="B5" s="262" t="s">
        <v>831</v>
      </c>
      <c r="C5" s="262" t="s">
        <v>832</v>
      </c>
      <c r="D5" s="262" t="s">
        <v>833</v>
      </c>
      <c r="E5" s="262" t="s">
        <v>834</v>
      </c>
      <c r="F5" s="262" t="s">
        <v>450</v>
      </c>
      <c r="L5" s="117" t="s">
        <v>842</v>
      </c>
      <c r="M5" s="265" t="s">
        <v>58</v>
      </c>
      <c r="N5" s="265" t="s">
        <v>831</v>
      </c>
      <c r="O5" s="265" t="s">
        <v>832</v>
      </c>
      <c r="P5" s="265" t="s">
        <v>833</v>
      </c>
      <c r="Q5" s="265" t="s">
        <v>834</v>
      </c>
      <c r="R5" s="265" t="s">
        <v>450</v>
      </c>
    </row>
    <row r="6" spans="1:18" ht="16" x14ac:dyDescent="0.4">
      <c r="A6" s="263" t="s">
        <v>835</v>
      </c>
      <c r="B6" s="93">
        <v>88.681926873823386</v>
      </c>
      <c r="C6" s="93">
        <v>9.148486953716942</v>
      </c>
      <c r="D6" s="93">
        <v>1.6758340595914138</v>
      </c>
      <c r="E6" s="93">
        <v>0.19639982755893545</v>
      </c>
      <c r="F6" s="93">
        <v>0.29735228530932389</v>
      </c>
      <c r="L6" s="266" t="s">
        <v>835</v>
      </c>
      <c r="M6" s="267">
        <v>2579432</v>
      </c>
      <c r="N6" s="268">
        <v>2287490</v>
      </c>
      <c r="O6" s="268">
        <v>235979</v>
      </c>
      <c r="P6" s="268">
        <v>43227</v>
      </c>
      <c r="Q6" s="267">
        <v>5066</v>
      </c>
      <c r="R6" s="267">
        <v>7670</v>
      </c>
    </row>
    <row r="7" spans="1:18" ht="16" x14ac:dyDescent="0.4">
      <c r="A7" s="263" t="s">
        <v>836</v>
      </c>
      <c r="B7" s="93">
        <v>95.240657633153347</v>
      </c>
      <c r="C7" s="93">
        <v>3.5883481324570679</v>
      </c>
      <c r="D7" s="93">
        <v>0.75725973780274114</v>
      </c>
      <c r="E7" s="93">
        <v>0.12812898343511284</v>
      </c>
      <c r="F7" s="93">
        <v>0.2856055131517326</v>
      </c>
      <c r="L7" s="266" t="s">
        <v>836</v>
      </c>
      <c r="M7" s="267">
        <v>2579432</v>
      </c>
      <c r="N7" s="269">
        <v>2456668</v>
      </c>
      <c r="O7" s="269">
        <v>92559</v>
      </c>
      <c r="P7" s="269">
        <v>19533</v>
      </c>
      <c r="Q7" s="267">
        <v>3305</v>
      </c>
      <c r="R7" s="267">
        <v>7367</v>
      </c>
    </row>
    <row r="8" spans="1:18" ht="16" x14ac:dyDescent="0.4">
      <c r="A8" s="263" t="s">
        <v>837</v>
      </c>
      <c r="B8" s="93">
        <v>94.376320058059292</v>
      </c>
      <c r="C8" s="93">
        <v>3.8456140731758</v>
      </c>
      <c r="D8" s="93">
        <v>1.2401179794621453</v>
      </c>
      <c r="E8" s="93">
        <v>0.25714963604390423</v>
      </c>
      <c r="F8" s="93">
        <v>0.28079825325885699</v>
      </c>
      <c r="L8" s="270" t="s">
        <v>837</v>
      </c>
      <c r="M8" s="267">
        <v>2579432</v>
      </c>
      <c r="N8" s="268">
        <v>2434373</v>
      </c>
      <c r="O8" s="268">
        <v>99195</v>
      </c>
      <c r="P8" s="268">
        <v>31988</v>
      </c>
      <c r="Q8" s="267">
        <v>6633</v>
      </c>
      <c r="R8" s="267">
        <v>7243</v>
      </c>
    </row>
    <row r="9" spans="1:18" ht="16" x14ac:dyDescent="0.4">
      <c r="A9" s="263" t="s">
        <v>838</v>
      </c>
      <c r="B9" s="93">
        <v>94.992889907545546</v>
      </c>
      <c r="C9" s="93">
        <v>3.7815301973457718</v>
      </c>
      <c r="D9" s="93">
        <v>0.80176566003678329</v>
      </c>
      <c r="E9" s="93">
        <v>0.1178554038253383</v>
      </c>
      <c r="F9" s="93">
        <v>0.30595883124656903</v>
      </c>
      <c r="L9" s="266" t="s">
        <v>838</v>
      </c>
      <c r="M9" s="267">
        <v>2579432</v>
      </c>
      <c r="N9" s="268">
        <v>2450277</v>
      </c>
      <c r="O9" s="268">
        <v>97542</v>
      </c>
      <c r="P9" s="268">
        <v>20681</v>
      </c>
      <c r="Q9" s="267">
        <v>3040</v>
      </c>
      <c r="R9" s="267">
        <v>7892</v>
      </c>
    </row>
    <row r="10" spans="1:18" ht="16" x14ac:dyDescent="0.4">
      <c r="A10" s="263" t="s">
        <v>839</v>
      </c>
      <c r="B10" s="93">
        <v>97.847316773615276</v>
      </c>
      <c r="C10" s="93">
        <v>1.2810572250014731</v>
      </c>
      <c r="D10" s="93">
        <v>0.34623901696187381</v>
      </c>
      <c r="E10" s="93">
        <v>0.2481554078572337</v>
      </c>
      <c r="F10" s="93">
        <v>0.27723157656414277</v>
      </c>
      <c r="L10" s="266" t="s">
        <v>839</v>
      </c>
      <c r="M10" s="267">
        <v>2579432</v>
      </c>
      <c r="N10" s="268">
        <v>2523905</v>
      </c>
      <c r="O10" s="268">
        <v>33044</v>
      </c>
      <c r="P10" s="268">
        <v>8931</v>
      </c>
      <c r="Q10" s="267">
        <v>6401</v>
      </c>
      <c r="R10" s="267">
        <v>7151</v>
      </c>
    </row>
    <row r="11" spans="1:18" ht="16" x14ac:dyDescent="0.4">
      <c r="A11" s="264" t="s">
        <v>840</v>
      </c>
      <c r="B11" s="191">
        <v>97.407762639216699</v>
      </c>
      <c r="C11" s="191">
        <v>1.6396633057200189</v>
      </c>
      <c r="D11" s="191">
        <v>0.39605618601304471</v>
      </c>
      <c r="E11" s="191">
        <v>0.26738444742873624</v>
      </c>
      <c r="F11" s="191">
        <v>0.28913342162150424</v>
      </c>
      <c r="L11" s="271" t="s">
        <v>840</v>
      </c>
      <c r="M11" s="272">
        <v>2579432</v>
      </c>
      <c r="N11" s="272">
        <v>2512567</v>
      </c>
      <c r="O11" s="272">
        <v>42294</v>
      </c>
      <c r="P11" s="272">
        <v>10216</v>
      </c>
      <c r="Q11" s="272">
        <v>6897</v>
      </c>
      <c r="R11" s="272">
        <v>7458</v>
      </c>
    </row>
  </sheetData>
  <hyperlinks>
    <hyperlink ref="A1" location="_Toc178675246" display="_Toc178675246" xr:uid="{EECC912C-5E12-4DB0-B6ED-8D88F90E7F38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B5F6-853C-49F9-9006-6C2E785F9B5C}">
  <sheetPr>
    <tabColor rgb="FF7030A0"/>
  </sheetPr>
  <dimension ref="A2:S22"/>
  <sheetViews>
    <sheetView workbookViewId="0">
      <selection activeCell="P35" sqref="P35"/>
    </sheetView>
  </sheetViews>
  <sheetFormatPr defaultRowHeight="13" x14ac:dyDescent="0.3"/>
  <cols>
    <col min="1" max="1" width="14.90625" style="74" customWidth="1"/>
    <col min="2" max="2" width="13.453125" style="74" customWidth="1"/>
    <col min="3" max="4" width="10.36328125" style="74" bestFit="1" customWidth="1"/>
    <col min="5" max="5" width="10.81640625" style="74" customWidth="1"/>
    <col min="6" max="6" width="13.1796875" style="74" customWidth="1"/>
    <col min="7" max="7" width="20.54296875" style="74" customWidth="1"/>
    <col min="8" max="10" width="15.08984375" style="74" customWidth="1"/>
    <col min="11" max="11" width="8.7265625" style="74"/>
    <col min="12" max="12" width="19.26953125" style="74" customWidth="1"/>
    <col min="13" max="16384" width="8.7265625" style="74"/>
  </cols>
  <sheetData>
    <row r="2" spans="1:19" ht="13" customHeight="1" x14ac:dyDescent="0.3">
      <c r="A2" s="504" t="s">
        <v>1168</v>
      </c>
      <c r="B2" s="504"/>
      <c r="C2" s="504"/>
      <c r="D2" s="504"/>
      <c r="E2" s="504"/>
      <c r="F2" s="504"/>
      <c r="G2" s="504"/>
      <c r="H2" s="504"/>
      <c r="I2" s="276"/>
      <c r="J2" s="276"/>
    </row>
    <row r="3" spans="1:19" ht="39" x14ac:dyDescent="0.3">
      <c r="A3" s="277" t="s">
        <v>0</v>
      </c>
      <c r="B3" s="278" t="s">
        <v>845</v>
      </c>
      <c r="C3" s="279" t="s">
        <v>835</v>
      </c>
      <c r="D3" s="279" t="s">
        <v>836</v>
      </c>
      <c r="E3" s="280" t="s">
        <v>837</v>
      </c>
      <c r="F3" s="279" t="s">
        <v>838</v>
      </c>
      <c r="G3" s="279" t="s">
        <v>844</v>
      </c>
      <c r="H3" s="279" t="s">
        <v>843</v>
      </c>
      <c r="I3" s="281"/>
      <c r="J3" s="281"/>
      <c r="M3" s="505" t="s">
        <v>845</v>
      </c>
      <c r="N3" s="505" t="s">
        <v>846</v>
      </c>
      <c r="O3" s="505" t="s">
        <v>847</v>
      </c>
      <c r="P3" s="505" t="s">
        <v>848</v>
      </c>
      <c r="Q3" s="505" t="s">
        <v>849</v>
      </c>
      <c r="R3" s="505" t="s">
        <v>850</v>
      </c>
      <c r="S3" s="505" t="s">
        <v>851</v>
      </c>
    </row>
    <row r="4" spans="1:19" x14ac:dyDescent="0.3">
      <c r="A4" s="74" t="s">
        <v>1</v>
      </c>
      <c r="B4" s="274">
        <v>114648</v>
      </c>
      <c r="C4" s="282">
        <f>N4/$M$4*100</f>
        <v>42.122845579512948</v>
      </c>
      <c r="D4" s="282">
        <f t="shared" ref="D4:H4" si="0">O4/$M$4*100</f>
        <v>19.920103272625777</v>
      </c>
      <c r="E4" s="282">
        <f t="shared" si="0"/>
        <v>33.686588514409323</v>
      </c>
      <c r="F4" s="282">
        <f t="shared" si="0"/>
        <v>20.690286790872932</v>
      </c>
      <c r="G4" s="282">
        <f t="shared" si="0"/>
        <v>13.373107250017444</v>
      </c>
      <c r="H4" s="282">
        <f t="shared" si="0"/>
        <v>14.926557811736792</v>
      </c>
      <c r="I4" s="192"/>
      <c r="J4" s="192"/>
      <c r="L4" s="74" t="s">
        <v>58</v>
      </c>
      <c r="M4" s="74">
        <v>114648</v>
      </c>
      <c r="N4" s="74">
        <v>48293</v>
      </c>
      <c r="O4" s="74">
        <v>22838</v>
      </c>
      <c r="P4" s="74">
        <v>38621</v>
      </c>
      <c r="Q4" s="74">
        <v>23721</v>
      </c>
      <c r="R4" s="74">
        <v>15332</v>
      </c>
      <c r="S4" s="74">
        <v>17113</v>
      </c>
    </row>
    <row r="5" spans="1:19" x14ac:dyDescent="0.3">
      <c r="B5" s="274"/>
      <c r="C5" s="192"/>
      <c r="D5" s="192"/>
      <c r="E5" s="192"/>
      <c r="F5" s="192"/>
      <c r="G5" s="192"/>
      <c r="H5" s="192"/>
      <c r="I5" s="192"/>
      <c r="J5" s="192"/>
    </row>
    <row r="6" spans="1:19" x14ac:dyDescent="0.3">
      <c r="A6" s="74" t="s">
        <v>3</v>
      </c>
      <c r="B6" s="274">
        <v>41802</v>
      </c>
      <c r="C6" s="192">
        <f>N6/$M$6*100</f>
        <v>45.885364336634609</v>
      </c>
      <c r="D6" s="192">
        <f t="shared" ref="D6:H6" si="1">O6/$M$6*100</f>
        <v>18.468015884407443</v>
      </c>
      <c r="E6" s="192">
        <f t="shared" si="1"/>
        <v>31.720970288502944</v>
      </c>
      <c r="F6" s="192">
        <f t="shared" si="1"/>
        <v>20.353093153437634</v>
      </c>
      <c r="G6" s="192">
        <f t="shared" si="1"/>
        <v>12.504186402564471</v>
      </c>
      <c r="H6" s="192">
        <f t="shared" si="1"/>
        <v>11.743457250849241</v>
      </c>
      <c r="I6" s="192"/>
      <c r="J6" s="192"/>
      <c r="L6" s="74" t="s">
        <v>3</v>
      </c>
      <c r="M6" s="74">
        <v>41802</v>
      </c>
      <c r="N6" s="74">
        <v>19181</v>
      </c>
      <c r="O6" s="74">
        <v>7720</v>
      </c>
      <c r="P6" s="74">
        <v>13260</v>
      </c>
      <c r="Q6" s="74">
        <v>8508</v>
      </c>
      <c r="R6" s="74">
        <v>5227</v>
      </c>
      <c r="S6" s="74">
        <v>4909</v>
      </c>
    </row>
    <row r="7" spans="1:19" x14ac:dyDescent="0.3">
      <c r="A7" s="74" t="s">
        <v>7</v>
      </c>
      <c r="B7" s="274">
        <v>72846</v>
      </c>
      <c r="C7" s="192">
        <f>N7/$M$7*100</f>
        <v>39.963759163166131</v>
      </c>
      <c r="D7" s="192">
        <f t="shared" ref="D7:H7" si="2">O7/$M$7*100</f>
        <v>20.753370123273758</v>
      </c>
      <c r="E7" s="192">
        <f t="shared" si="2"/>
        <v>34.814540263020618</v>
      </c>
      <c r="F7" s="192">
        <f t="shared" si="2"/>
        <v>20.883782225516846</v>
      </c>
      <c r="G7" s="192">
        <f t="shared" si="2"/>
        <v>13.87172940175164</v>
      </c>
      <c r="H7" s="192">
        <f t="shared" si="2"/>
        <v>16.7531504818384</v>
      </c>
      <c r="I7" s="192"/>
      <c r="J7" s="192"/>
      <c r="L7" s="74" t="s">
        <v>7</v>
      </c>
      <c r="M7" s="74">
        <v>72846</v>
      </c>
      <c r="N7" s="74">
        <v>29112</v>
      </c>
      <c r="O7" s="74">
        <v>15118</v>
      </c>
      <c r="P7" s="74">
        <v>25361</v>
      </c>
      <c r="Q7" s="74">
        <v>15213</v>
      </c>
      <c r="R7" s="74">
        <v>10105</v>
      </c>
      <c r="S7" s="74">
        <v>12204</v>
      </c>
    </row>
    <row r="8" spans="1:19" x14ac:dyDescent="0.3">
      <c r="B8" s="274"/>
      <c r="C8" s="192"/>
      <c r="D8" s="192"/>
      <c r="E8" s="192"/>
      <c r="F8" s="192"/>
      <c r="G8" s="192"/>
      <c r="H8" s="192"/>
      <c r="I8" s="192"/>
      <c r="J8" s="192"/>
    </row>
    <row r="9" spans="1:19" x14ac:dyDescent="0.3">
      <c r="A9" s="74" t="s">
        <v>11</v>
      </c>
      <c r="B9" s="274">
        <v>3448</v>
      </c>
      <c r="C9" s="192">
        <f>N9/$M$9*100</f>
        <v>47.273781902552201</v>
      </c>
      <c r="D9" s="192">
        <f t="shared" ref="D9:H9" si="3">O9/$M$9*100</f>
        <v>17.662412993039442</v>
      </c>
      <c r="E9" s="192">
        <f t="shared" si="3"/>
        <v>32.714617169373547</v>
      </c>
      <c r="F9" s="192">
        <f t="shared" si="3"/>
        <v>20.591647331786543</v>
      </c>
      <c r="G9" s="192">
        <f t="shared" si="3"/>
        <v>12.412993039443156</v>
      </c>
      <c r="H9" s="192">
        <f t="shared" si="3"/>
        <v>8.903712296983759</v>
      </c>
      <c r="I9" s="192"/>
      <c r="J9" s="192"/>
      <c r="L9" s="74" t="s">
        <v>485</v>
      </c>
      <c r="M9" s="74">
        <v>3448</v>
      </c>
      <c r="N9" s="74">
        <v>1630</v>
      </c>
      <c r="O9" s="74">
        <v>609</v>
      </c>
      <c r="P9" s="74">
        <v>1128</v>
      </c>
      <c r="Q9" s="74">
        <v>710</v>
      </c>
      <c r="R9" s="74">
        <v>428</v>
      </c>
      <c r="S9" s="74">
        <v>307</v>
      </c>
    </row>
    <row r="10" spans="1:19" x14ac:dyDescent="0.3">
      <c r="A10" s="74" t="s">
        <v>15</v>
      </c>
      <c r="B10" s="274">
        <v>6243</v>
      </c>
      <c r="C10" s="192">
        <f>N10/$M$10*100</f>
        <v>47.413102674995997</v>
      </c>
      <c r="D10" s="192">
        <f t="shared" ref="D10:H10" si="4">O10/$M$10*100</f>
        <v>16.706711516898924</v>
      </c>
      <c r="E10" s="192">
        <f t="shared" si="4"/>
        <v>30.40205029633189</v>
      </c>
      <c r="F10" s="192">
        <f t="shared" si="4"/>
        <v>16.578567996155694</v>
      </c>
      <c r="G10" s="192">
        <f t="shared" si="4"/>
        <v>10.555822521223771</v>
      </c>
      <c r="H10" s="192">
        <f t="shared" si="4"/>
        <v>11.468845106519302</v>
      </c>
      <c r="I10" s="192"/>
      <c r="J10" s="192"/>
      <c r="L10" s="74" t="s">
        <v>486</v>
      </c>
      <c r="M10" s="74">
        <v>6243</v>
      </c>
      <c r="N10" s="74">
        <v>2960</v>
      </c>
      <c r="O10" s="74">
        <v>1043</v>
      </c>
      <c r="P10" s="74">
        <v>1898</v>
      </c>
      <c r="Q10" s="74">
        <v>1035</v>
      </c>
      <c r="R10" s="74">
        <v>659</v>
      </c>
      <c r="S10" s="74">
        <v>716</v>
      </c>
    </row>
    <row r="11" spans="1:19" x14ac:dyDescent="0.3">
      <c r="A11" s="74" t="s">
        <v>18</v>
      </c>
      <c r="B11" s="274">
        <v>4728</v>
      </c>
      <c r="C11" s="192">
        <f>N11/$M$11*100</f>
        <v>45.685279187817258</v>
      </c>
      <c r="D11" s="192">
        <f t="shared" ref="D11:H11" si="5">O11/$M$11*100</f>
        <v>18.274111675126903</v>
      </c>
      <c r="E11" s="192">
        <f t="shared" si="5"/>
        <v>34.708121827411169</v>
      </c>
      <c r="F11" s="192">
        <f t="shared" si="5"/>
        <v>23.519458544839257</v>
      </c>
      <c r="G11" s="192">
        <f t="shared" si="5"/>
        <v>12.478849407783418</v>
      </c>
      <c r="H11" s="192">
        <f t="shared" si="5"/>
        <v>9.2851099830795256</v>
      </c>
      <c r="I11" s="192"/>
      <c r="J11" s="192"/>
      <c r="L11" s="74" t="s">
        <v>487</v>
      </c>
      <c r="M11" s="74">
        <v>4728</v>
      </c>
      <c r="N11" s="74">
        <v>2160</v>
      </c>
      <c r="O11" s="74">
        <v>864</v>
      </c>
      <c r="P11" s="74">
        <v>1641</v>
      </c>
      <c r="Q11" s="74">
        <v>1112</v>
      </c>
      <c r="R11" s="74">
        <v>590</v>
      </c>
      <c r="S11" s="74">
        <v>439</v>
      </c>
    </row>
    <row r="12" spans="1:19" x14ac:dyDescent="0.3">
      <c r="A12" s="74" t="s">
        <v>22</v>
      </c>
      <c r="B12" s="274">
        <v>10599</v>
      </c>
      <c r="C12" s="192">
        <f>N12/$M$12*100</f>
        <v>33.569204641947351</v>
      </c>
      <c r="D12" s="192">
        <f t="shared" ref="D12:H12" si="6">O12/$M$12*100</f>
        <v>20.237758279082932</v>
      </c>
      <c r="E12" s="192">
        <f t="shared" si="6"/>
        <v>31.201056703462594</v>
      </c>
      <c r="F12" s="192">
        <f t="shared" si="6"/>
        <v>23.766393055948672</v>
      </c>
      <c r="G12" s="192">
        <f t="shared" si="6"/>
        <v>13.765449570714219</v>
      </c>
      <c r="H12" s="192">
        <f t="shared" si="6"/>
        <v>28.380035852438912</v>
      </c>
      <c r="I12" s="192"/>
      <c r="J12" s="192"/>
      <c r="L12" s="74" t="s">
        <v>488</v>
      </c>
      <c r="M12" s="74">
        <v>10599</v>
      </c>
      <c r="N12" s="74">
        <v>3558</v>
      </c>
      <c r="O12" s="74">
        <v>2145</v>
      </c>
      <c r="P12" s="74">
        <v>3307</v>
      </c>
      <c r="Q12" s="74">
        <v>2519</v>
      </c>
      <c r="R12" s="74">
        <v>1459</v>
      </c>
      <c r="S12" s="74">
        <v>3008</v>
      </c>
    </row>
    <row r="13" spans="1:19" x14ac:dyDescent="0.3">
      <c r="A13" s="74" t="s">
        <v>25</v>
      </c>
      <c r="B13" s="274">
        <v>6907</v>
      </c>
      <c r="C13" s="192">
        <f>N13/$M$13*100</f>
        <v>30.881714202982479</v>
      </c>
      <c r="D13" s="192">
        <f t="shared" ref="D13:H13" si="7">O13/$M$13*100</f>
        <v>19.038656435500219</v>
      </c>
      <c r="E13" s="192">
        <f t="shared" si="7"/>
        <v>30.505284493991603</v>
      </c>
      <c r="F13" s="192">
        <f t="shared" si="7"/>
        <v>20.167945562472852</v>
      </c>
      <c r="G13" s="192">
        <f t="shared" si="7"/>
        <v>11.278413203995946</v>
      </c>
      <c r="H13" s="192">
        <f t="shared" si="7"/>
        <v>31.750398146807584</v>
      </c>
      <c r="I13" s="192"/>
      <c r="J13" s="192"/>
      <c r="L13" s="74" t="s">
        <v>489</v>
      </c>
      <c r="M13" s="74">
        <v>6907</v>
      </c>
      <c r="N13" s="74">
        <v>2133</v>
      </c>
      <c r="O13" s="74">
        <v>1315</v>
      </c>
      <c r="P13" s="74">
        <v>2107</v>
      </c>
      <c r="Q13" s="74">
        <v>1393</v>
      </c>
      <c r="R13" s="74">
        <v>779</v>
      </c>
      <c r="S13" s="74">
        <v>2193</v>
      </c>
    </row>
    <row r="14" spans="1:19" x14ac:dyDescent="0.3">
      <c r="A14" s="74" t="s">
        <v>26</v>
      </c>
      <c r="B14" s="274">
        <v>11171</v>
      </c>
      <c r="C14" s="192">
        <f>N14/$M$14*100</f>
        <v>49.897054874227912</v>
      </c>
      <c r="D14" s="192">
        <f t="shared" ref="D14:H14" si="8">O14/$M$14*100</f>
        <v>19.219407394145556</v>
      </c>
      <c r="E14" s="192">
        <f t="shared" si="8"/>
        <v>31.769760988273209</v>
      </c>
      <c r="F14" s="192">
        <f t="shared" si="8"/>
        <v>19.568525646763941</v>
      </c>
      <c r="G14" s="192">
        <f t="shared" si="8"/>
        <v>13.687225852654194</v>
      </c>
      <c r="H14" s="192">
        <f t="shared" si="8"/>
        <v>11.93268283949512</v>
      </c>
      <c r="I14" s="192"/>
      <c r="J14" s="192"/>
      <c r="L14" s="74" t="s">
        <v>490</v>
      </c>
      <c r="M14" s="74">
        <v>11171</v>
      </c>
      <c r="N14" s="74">
        <v>5574</v>
      </c>
      <c r="O14" s="74">
        <v>2147</v>
      </c>
      <c r="P14" s="74">
        <v>3549</v>
      </c>
      <c r="Q14" s="74">
        <v>2186</v>
      </c>
      <c r="R14" s="74">
        <v>1529</v>
      </c>
      <c r="S14" s="74">
        <v>1333</v>
      </c>
    </row>
    <row r="15" spans="1:19" x14ac:dyDescent="0.3">
      <c r="A15" s="74" t="s">
        <v>29</v>
      </c>
      <c r="B15" s="274">
        <v>4713</v>
      </c>
      <c r="C15" s="192">
        <f>N15/$M$15*100</f>
        <v>43.984723106301722</v>
      </c>
      <c r="D15" s="192">
        <f t="shared" ref="D15:H15" si="9">O15/$M$15*100</f>
        <v>19.987269255251434</v>
      </c>
      <c r="E15" s="192">
        <f t="shared" si="9"/>
        <v>38.637810311903245</v>
      </c>
      <c r="F15" s="192">
        <f t="shared" si="9"/>
        <v>25.588796944621262</v>
      </c>
      <c r="G15" s="192">
        <f t="shared" si="9"/>
        <v>14.067472947167408</v>
      </c>
      <c r="H15" s="192">
        <f t="shared" si="9"/>
        <v>13.897729683853171</v>
      </c>
      <c r="I15" s="192"/>
      <c r="J15" s="192"/>
      <c r="L15" s="74" t="s">
        <v>491</v>
      </c>
      <c r="M15" s="74">
        <v>4713</v>
      </c>
      <c r="N15" s="74">
        <v>2073</v>
      </c>
      <c r="O15" s="74">
        <v>942</v>
      </c>
      <c r="P15" s="74">
        <v>1821</v>
      </c>
      <c r="Q15" s="74">
        <v>1206</v>
      </c>
      <c r="R15" s="74">
        <v>663</v>
      </c>
      <c r="S15" s="74">
        <v>655</v>
      </c>
    </row>
    <row r="16" spans="1:19" x14ac:dyDescent="0.3">
      <c r="A16" s="74" t="s">
        <v>32</v>
      </c>
      <c r="B16" s="274">
        <v>14142</v>
      </c>
      <c r="C16" s="192">
        <f>N16/$M$16*100</f>
        <v>39.068024324706549</v>
      </c>
      <c r="D16" s="192">
        <f t="shared" ref="D16:H16" si="10">O16/$M$16*100</f>
        <v>23.129684627351153</v>
      </c>
      <c r="E16" s="192">
        <f t="shared" si="10"/>
        <v>35.970866921227554</v>
      </c>
      <c r="F16" s="192">
        <f t="shared" si="10"/>
        <v>19.254702305190214</v>
      </c>
      <c r="G16" s="192">
        <f t="shared" si="10"/>
        <v>14.46047235185971</v>
      </c>
      <c r="H16" s="192">
        <f t="shared" si="10"/>
        <v>12.685617310140007</v>
      </c>
      <c r="I16" s="192"/>
      <c r="J16" s="192"/>
      <c r="L16" s="74" t="s">
        <v>492</v>
      </c>
      <c r="M16" s="74">
        <v>14142</v>
      </c>
      <c r="N16" s="74">
        <v>5525</v>
      </c>
      <c r="O16" s="74">
        <v>3271</v>
      </c>
      <c r="P16" s="74">
        <v>5087</v>
      </c>
      <c r="Q16" s="74">
        <v>2723</v>
      </c>
      <c r="R16" s="74">
        <v>2045</v>
      </c>
      <c r="S16" s="74">
        <v>1794</v>
      </c>
    </row>
    <row r="17" spans="1:19" x14ac:dyDescent="0.3">
      <c r="A17" s="74" t="s">
        <v>35</v>
      </c>
      <c r="B17" s="274">
        <v>5283</v>
      </c>
      <c r="C17" s="192">
        <f>N17/$M$17*100</f>
        <v>44.444444444444443</v>
      </c>
      <c r="D17" s="192">
        <f t="shared" ref="D17:H17" si="11">O17/$M$17*100</f>
        <v>17.584705659663069</v>
      </c>
      <c r="E17" s="192">
        <f t="shared" si="11"/>
        <v>34.734052621616506</v>
      </c>
      <c r="F17" s="192">
        <f t="shared" si="11"/>
        <v>23.509369676320272</v>
      </c>
      <c r="G17" s="192">
        <f t="shared" si="11"/>
        <v>10.259322354722695</v>
      </c>
      <c r="H17" s="192">
        <f t="shared" si="11"/>
        <v>11.660041643005869</v>
      </c>
      <c r="I17" s="192"/>
      <c r="J17" s="192"/>
      <c r="L17" s="74" t="s">
        <v>493</v>
      </c>
      <c r="M17" s="74">
        <v>5283</v>
      </c>
      <c r="N17" s="74">
        <v>2348</v>
      </c>
      <c r="O17" s="74">
        <v>929</v>
      </c>
      <c r="P17" s="74">
        <v>1835</v>
      </c>
      <c r="Q17" s="74">
        <v>1242</v>
      </c>
      <c r="R17" s="74">
        <v>542</v>
      </c>
      <c r="S17" s="74">
        <v>616</v>
      </c>
    </row>
    <row r="18" spans="1:19" x14ac:dyDescent="0.3">
      <c r="A18" s="74" t="s">
        <v>38</v>
      </c>
      <c r="B18" s="274">
        <v>15434</v>
      </c>
      <c r="C18" s="192">
        <f>N18/$M$18*100</f>
        <v>43.475443825320717</v>
      </c>
      <c r="D18" s="192">
        <f t="shared" ref="D18:H18" si="12">O18/$M$18*100</f>
        <v>20.895425683555786</v>
      </c>
      <c r="E18" s="192">
        <f t="shared" si="12"/>
        <v>34.411040559803027</v>
      </c>
      <c r="F18" s="192">
        <f t="shared" si="12"/>
        <v>21.219385771672929</v>
      </c>
      <c r="G18" s="192">
        <f t="shared" si="12"/>
        <v>14.539328754697422</v>
      </c>
      <c r="H18" s="192">
        <f t="shared" si="12"/>
        <v>13.360114033951017</v>
      </c>
      <c r="I18" s="192"/>
      <c r="J18" s="192"/>
      <c r="L18" s="74" t="s">
        <v>494</v>
      </c>
      <c r="M18" s="74">
        <v>15434</v>
      </c>
      <c r="N18" s="74">
        <v>6710</v>
      </c>
      <c r="O18" s="74">
        <v>3225</v>
      </c>
      <c r="P18" s="74">
        <v>5311</v>
      </c>
      <c r="Q18" s="74">
        <v>3275</v>
      </c>
      <c r="R18" s="74">
        <v>2244</v>
      </c>
      <c r="S18" s="74">
        <v>2062</v>
      </c>
    </row>
    <row r="19" spans="1:19" x14ac:dyDescent="0.3">
      <c r="A19" s="74" t="s">
        <v>41</v>
      </c>
      <c r="B19" s="274">
        <v>8806</v>
      </c>
      <c r="C19" s="192">
        <f>N19/$M$19*100</f>
        <v>43.186463774699071</v>
      </c>
      <c r="D19" s="192">
        <f t="shared" ref="D19:H19" si="13">O19/$M$19*100</f>
        <v>19.691119691119692</v>
      </c>
      <c r="E19" s="192">
        <f t="shared" si="13"/>
        <v>32.330229389052917</v>
      </c>
      <c r="F19" s="192">
        <f t="shared" si="13"/>
        <v>18.952986600045424</v>
      </c>
      <c r="G19" s="192">
        <f t="shared" si="13"/>
        <v>13.683851919146036</v>
      </c>
      <c r="H19" s="192">
        <f t="shared" si="13"/>
        <v>14.615035203270496</v>
      </c>
      <c r="I19" s="192"/>
      <c r="J19" s="192"/>
      <c r="L19" s="74" t="s">
        <v>495</v>
      </c>
      <c r="M19" s="74">
        <v>8806</v>
      </c>
      <c r="N19" s="74">
        <v>3803</v>
      </c>
      <c r="O19" s="74">
        <v>1734</v>
      </c>
      <c r="P19" s="74">
        <v>2847</v>
      </c>
      <c r="Q19" s="74">
        <v>1669</v>
      </c>
      <c r="R19" s="74">
        <v>1205</v>
      </c>
      <c r="S19" s="74">
        <v>1287</v>
      </c>
    </row>
    <row r="20" spans="1:19" x14ac:dyDescent="0.3">
      <c r="A20" s="74" t="s">
        <v>44</v>
      </c>
      <c r="B20" s="274">
        <v>9965</v>
      </c>
      <c r="C20" s="192">
        <f>N20/$M$20*100</f>
        <v>41.665830406422479</v>
      </c>
      <c r="D20" s="192">
        <f t="shared" ref="D20:H20" si="14">O20/$M$20*100</f>
        <v>20.431510286001004</v>
      </c>
      <c r="E20" s="192">
        <f t="shared" si="14"/>
        <v>36.32714500752634</v>
      </c>
      <c r="F20" s="192">
        <f t="shared" si="14"/>
        <v>19.407927747114904</v>
      </c>
      <c r="G20" s="192">
        <f t="shared" si="14"/>
        <v>13.256397390868038</v>
      </c>
      <c r="H20" s="192">
        <f t="shared" si="14"/>
        <v>10.97842448569995</v>
      </c>
      <c r="I20" s="192"/>
      <c r="J20" s="192"/>
      <c r="L20" s="74" t="s">
        <v>496</v>
      </c>
      <c r="M20" s="74">
        <v>9965</v>
      </c>
      <c r="N20" s="74">
        <v>4152</v>
      </c>
      <c r="O20" s="74">
        <v>2036</v>
      </c>
      <c r="P20" s="74">
        <v>3620</v>
      </c>
      <c r="Q20" s="74">
        <v>1934</v>
      </c>
      <c r="R20" s="74">
        <v>1321</v>
      </c>
      <c r="S20" s="74">
        <v>1094</v>
      </c>
    </row>
    <row r="21" spans="1:19" x14ac:dyDescent="0.3">
      <c r="A21" s="74" t="s">
        <v>47</v>
      </c>
      <c r="B21" s="274">
        <v>7392</v>
      </c>
      <c r="C21" s="192">
        <f>N21/$M$21*100</f>
        <v>44.575216450216445</v>
      </c>
      <c r="D21" s="192">
        <f t="shared" ref="D21:H21" si="15">O21/$M$21*100</f>
        <v>17.694805194805195</v>
      </c>
      <c r="E21" s="192">
        <f t="shared" si="15"/>
        <v>32.778679653679653</v>
      </c>
      <c r="F21" s="192">
        <f t="shared" si="15"/>
        <v>21.496212121212121</v>
      </c>
      <c r="G21" s="192">
        <f t="shared" si="15"/>
        <v>12.188852813852815</v>
      </c>
      <c r="H21" s="192">
        <f t="shared" si="15"/>
        <v>12.648809523809524</v>
      </c>
      <c r="I21" s="192"/>
      <c r="J21" s="192"/>
      <c r="L21" s="74" t="s">
        <v>497</v>
      </c>
      <c r="M21" s="74">
        <v>7392</v>
      </c>
      <c r="N21" s="74">
        <v>3295</v>
      </c>
      <c r="O21" s="74">
        <v>1308</v>
      </c>
      <c r="P21" s="74">
        <v>2423</v>
      </c>
      <c r="Q21" s="74">
        <v>1589</v>
      </c>
      <c r="R21" s="74">
        <v>901</v>
      </c>
      <c r="S21" s="74">
        <v>935</v>
      </c>
    </row>
    <row r="22" spans="1:19" x14ac:dyDescent="0.3">
      <c r="A22" s="78" t="s">
        <v>50</v>
      </c>
      <c r="B22" s="275">
        <v>5817</v>
      </c>
      <c r="C22" s="218">
        <f>N22/$M$22*100</f>
        <v>40.777032834794568</v>
      </c>
      <c r="D22" s="218">
        <f t="shared" ref="D22:H22" si="16">O22/$M$22*100</f>
        <v>21.832559738696922</v>
      </c>
      <c r="E22" s="218">
        <f t="shared" si="16"/>
        <v>35.189960460718581</v>
      </c>
      <c r="F22" s="218">
        <f t="shared" si="16"/>
        <v>19.391438886023725</v>
      </c>
      <c r="G22" s="218">
        <f t="shared" si="16"/>
        <v>16.623689186866084</v>
      </c>
      <c r="H22" s="218">
        <f t="shared" si="16"/>
        <v>11.586728554237579</v>
      </c>
      <c r="I22" s="192"/>
      <c r="J22" s="192"/>
      <c r="L22" s="74" t="s">
        <v>498</v>
      </c>
      <c r="M22" s="74">
        <v>5817</v>
      </c>
      <c r="N22" s="74">
        <v>2372</v>
      </c>
      <c r="O22" s="74">
        <v>1270</v>
      </c>
      <c r="P22" s="74">
        <v>2047</v>
      </c>
      <c r="Q22" s="74">
        <v>1128</v>
      </c>
      <c r="R22" s="74">
        <v>967</v>
      </c>
      <c r="S22" s="74">
        <v>674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826A-566F-4C3F-A12B-92148AC5BC09}">
  <sheetPr>
    <tabColor rgb="FF7030A0"/>
  </sheetPr>
  <dimension ref="A1:U23"/>
  <sheetViews>
    <sheetView workbookViewId="0">
      <selection activeCell="K29" sqref="K29"/>
    </sheetView>
  </sheetViews>
  <sheetFormatPr defaultRowHeight="14.5" x14ac:dyDescent="0.35"/>
  <cols>
    <col min="1" max="1" width="8.7265625" style="499"/>
    <col min="4" max="9" width="10.36328125" bestFit="1" customWidth="1"/>
  </cols>
  <sheetData>
    <row r="1" spans="2:21" x14ac:dyDescent="0.35">
      <c r="B1" s="273" t="s">
        <v>1169</v>
      </c>
      <c r="C1" s="74"/>
      <c r="D1" s="74"/>
      <c r="E1" s="74"/>
      <c r="F1" s="74"/>
      <c r="G1" s="74"/>
      <c r="H1" s="74"/>
      <c r="I1" s="74"/>
      <c r="N1" s="273" t="s">
        <v>852</v>
      </c>
      <c r="O1" s="74"/>
      <c r="P1" s="74"/>
      <c r="Q1" s="74"/>
      <c r="R1" s="74"/>
      <c r="S1" s="74"/>
      <c r="T1" s="74"/>
      <c r="U1" s="74"/>
    </row>
    <row r="2" spans="2:21" ht="78" x14ac:dyDescent="0.35">
      <c r="B2" s="283" t="s">
        <v>425</v>
      </c>
      <c r="C2" s="278" t="s">
        <v>845</v>
      </c>
      <c r="D2" s="279" t="s">
        <v>835</v>
      </c>
      <c r="E2" s="279" t="s">
        <v>836</v>
      </c>
      <c r="F2" s="280" t="s">
        <v>837</v>
      </c>
      <c r="G2" s="279" t="s">
        <v>838</v>
      </c>
      <c r="H2" s="279" t="s">
        <v>844</v>
      </c>
      <c r="I2" s="279" t="s">
        <v>843</v>
      </c>
      <c r="N2" s="283" t="s">
        <v>425</v>
      </c>
      <c r="O2" s="278" t="s">
        <v>845</v>
      </c>
      <c r="P2" s="279" t="s">
        <v>835</v>
      </c>
      <c r="Q2" s="279" t="s">
        <v>836</v>
      </c>
      <c r="R2" s="280" t="s">
        <v>837</v>
      </c>
      <c r="S2" s="279" t="s">
        <v>838</v>
      </c>
      <c r="T2" s="279" t="s">
        <v>844</v>
      </c>
      <c r="U2" s="279" t="s">
        <v>843</v>
      </c>
    </row>
    <row r="3" spans="2:21" x14ac:dyDescent="0.35">
      <c r="B3" s="284" t="s">
        <v>58</v>
      </c>
      <c r="C3" s="274">
        <v>114648</v>
      </c>
      <c r="D3" s="192">
        <f>P3/$C3*100</f>
        <v>42.122845579512948</v>
      </c>
      <c r="E3" s="192">
        <f t="shared" ref="E3:I3" si="0">Q3/$C3*100</f>
        <v>19.920103272625777</v>
      </c>
      <c r="F3" s="192">
        <f t="shared" si="0"/>
        <v>33.686588514409323</v>
      </c>
      <c r="G3" s="192">
        <f t="shared" si="0"/>
        <v>20.690286790872932</v>
      </c>
      <c r="H3" s="192">
        <f t="shared" si="0"/>
        <v>13.373107250017444</v>
      </c>
      <c r="I3" s="192">
        <f t="shared" si="0"/>
        <v>14.926557811736792</v>
      </c>
      <c r="N3" s="284" t="s">
        <v>58</v>
      </c>
      <c r="O3" s="274">
        <v>114648</v>
      </c>
      <c r="P3" s="274">
        <v>48293</v>
      </c>
      <c r="Q3" s="274">
        <v>22838</v>
      </c>
      <c r="R3" s="274">
        <v>38621</v>
      </c>
      <c r="S3" s="274">
        <v>23721</v>
      </c>
      <c r="T3" s="274">
        <v>15332</v>
      </c>
      <c r="U3" s="274">
        <v>17113</v>
      </c>
    </row>
    <row r="4" spans="2:21" x14ac:dyDescent="0.35">
      <c r="B4" s="285" t="s">
        <v>431</v>
      </c>
      <c r="C4" s="274">
        <v>8142</v>
      </c>
      <c r="D4" s="192">
        <f t="shared" ref="D4:D22" si="1">P4/$C4*100</f>
        <v>21.505772537460082</v>
      </c>
      <c r="E4" s="192">
        <f t="shared" ref="E4:E22" si="2">Q4/$C4*100</f>
        <v>18.914271677720464</v>
      </c>
      <c r="F4" s="192">
        <f t="shared" ref="F4:F22" si="3">R4/$C4*100</f>
        <v>18.214197985752886</v>
      </c>
      <c r="G4" s="192">
        <f t="shared" ref="G4:G22" si="4">S4/$C4*100</f>
        <v>19.503807418324737</v>
      </c>
      <c r="H4" s="192">
        <f t="shared" ref="H4:H22" si="5">T4/$C4*100</f>
        <v>32.191107835912554</v>
      </c>
      <c r="I4" s="192">
        <f t="shared" ref="I4:I22" si="6">U4/$C4*100</f>
        <v>36.735445836403827</v>
      </c>
      <c r="N4" s="285" t="s">
        <v>431</v>
      </c>
      <c r="O4" s="274">
        <v>8142</v>
      </c>
      <c r="P4" s="274">
        <v>1751</v>
      </c>
      <c r="Q4" s="274">
        <v>1540</v>
      </c>
      <c r="R4" s="274">
        <v>1483</v>
      </c>
      <c r="S4" s="274">
        <v>1588</v>
      </c>
      <c r="T4" s="274">
        <v>2621</v>
      </c>
      <c r="U4" s="274">
        <v>2991</v>
      </c>
    </row>
    <row r="5" spans="2:21" x14ac:dyDescent="0.35">
      <c r="B5" s="286" t="s">
        <v>432</v>
      </c>
      <c r="C5" s="274">
        <v>7588</v>
      </c>
      <c r="D5" s="192">
        <f t="shared" si="1"/>
        <v>30.824986821296786</v>
      </c>
      <c r="E5" s="192">
        <f t="shared" si="2"/>
        <v>24.130205587770163</v>
      </c>
      <c r="F5" s="192">
        <f t="shared" si="3"/>
        <v>17.488139167105956</v>
      </c>
      <c r="G5" s="192">
        <f t="shared" si="4"/>
        <v>23.234053769109121</v>
      </c>
      <c r="H5" s="192">
        <f t="shared" si="5"/>
        <v>14.430680021085927</v>
      </c>
      <c r="I5" s="192">
        <f t="shared" si="6"/>
        <v>29.704797047970477</v>
      </c>
      <c r="N5" s="286" t="s">
        <v>432</v>
      </c>
      <c r="O5" s="274">
        <v>7588</v>
      </c>
      <c r="P5" s="274">
        <v>2339</v>
      </c>
      <c r="Q5" s="274">
        <v>1831</v>
      </c>
      <c r="R5" s="274">
        <v>1327</v>
      </c>
      <c r="S5" s="274">
        <v>1763</v>
      </c>
      <c r="T5" s="274">
        <v>1095</v>
      </c>
      <c r="U5" s="274">
        <v>2254</v>
      </c>
    </row>
    <row r="6" spans="2:21" x14ac:dyDescent="0.35">
      <c r="B6" s="74" t="s">
        <v>426</v>
      </c>
      <c r="C6" s="274">
        <v>6657</v>
      </c>
      <c r="D6" s="192">
        <f t="shared" si="1"/>
        <v>34.264683791497674</v>
      </c>
      <c r="E6" s="192">
        <f t="shared" si="2"/>
        <v>21.901757548445243</v>
      </c>
      <c r="F6" s="192">
        <f t="shared" si="3"/>
        <v>16.854438936457864</v>
      </c>
      <c r="G6" s="192">
        <f t="shared" si="4"/>
        <v>24.665765359771669</v>
      </c>
      <c r="H6" s="192">
        <f t="shared" si="5"/>
        <v>11.356466876971609</v>
      </c>
      <c r="I6" s="192">
        <f t="shared" si="6"/>
        <v>26.513444494517053</v>
      </c>
      <c r="N6" s="74" t="s">
        <v>426</v>
      </c>
      <c r="O6" s="274">
        <v>6657</v>
      </c>
      <c r="P6" s="274">
        <v>2281</v>
      </c>
      <c r="Q6" s="274">
        <v>1458</v>
      </c>
      <c r="R6" s="274">
        <v>1122</v>
      </c>
      <c r="S6" s="274">
        <v>1642</v>
      </c>
      <c r="T6" s="274">
        <v>756</v>
      </c>
      <c r="U6" s="274">
        <v>1765</v>
      </c>
    </row>
    <row r="7" spans="2:21" x14ac:dyDescent="0.35">
      <c r="B7" s="74" t="s">
        <v>427</v>
      </c>
      <c r="C7" s="274">
        <v>5393</v>
      </c>
      <c r="D7" s="192">
        <f t="shared" si="1"/>
        <v>34.989801594659738</v>
      </c>
      <c r="E7" s="192">
        <f t="shared" si="2"/>
        <v>20.674949007973296</v>
      </c>
      <c r="F7" s="192">
        <f t="shared" si="3"/>
        <v>18.06044872983497</v>
      </c>
      <c r="G7" s="192">
        <f t="shared" si="4"/>
        <v>24.049694047839793</v>
      </c>
      <c r="H7" s="192">
        <f t="shared" si="5"/>
        <v>11.366586315594288</v>
      </c>
      <c r="I7" s="192">
        <f t="shared" si="6"/>
        <v>26.515853884665308</v>
      </c>
      <c r="N7" s="74" t="s">
        <v>427</v>
      </c>
      <c r="O7" s="274">
        <v>5393</v>
      </c>
      <c r="P7" s="274">
        <v>1887</v>
      </c>
      <c r="Q7" s="274">
        <v>1115</v>
      </c>
      <c r="R7" s="274">
        <v>974</v>
      </c>
      <c r="S7" s="274">
        <v>1297</v>
      </c>
      <c r="T7" s="274">
        <v>613</v>
      </c>
      <c r="U7" s="274">
        <v>1430</v>
      </c>
    </row>
    <row r="8" spans="2:21" x14ac:dyDescent="0.35">
      <c r="B8" s="74" t="s">
        <v>428</v>
      </c>
      <c r="C8" s="274">
        <v>5285</v>
      </c>
      <c r="D8" s="192">
        <f t="shared" si="1"/>
        <v>34.758751182592242</v>
      </c>
      <c r="E8" s="192">
        <f t="shared" si="2"/>
        <v>22.403027436140018</v>
      </c>
      <c r="F8" s="192">
        <f t="shared" si="3"/>
        <v>20.700094607379377</v>
      </c>
      <c r="G8" s="192">
        <f t="shared" si="4"/>
        <v>23.084200567644274</v>
      </c>
      <c r="H8" s="192">
        <f t="shared" si="5"/>
        <v>10.368968779564806</v>
      </c>
      <c r="I8" s="192">
        <f t="shared" si="6"/>
        <v>23.084200567644274</v>
      </c>
      <c r="N8" s="74" t="s">
        <v>428</v>
      </c>
      <c r="O8" s="274">
        <v>5285</v>
      </c>
      <c r="P8" s="274">
        <v>1837</v>
      </c>
      <c r="Q8" s="274">
        <v>1184</v>
      </c>
      <c r="R8" s="274">
        <v>1094</v>
      </c>
      <c r="S8" s="274">
        <v>1220</v>
      </c>
      <c r="T8" s="274">
        <v>548</v>
      </c>
      <c r="U8" s="274">
        <v>1220</v>
      </c>
    </row>
    <row r="9" spans="2:21" x14ac:dyDescent="0.35">
      <c r="B9" s="74" t="s">
        <v>429</v>
      </c>
      <c r="C9" s="274">
        <v>5971</v>
      </c>
      <c r="D9" s="192">
        <f t="shared" si="1"/>
        <v>36.593535421202475</v>
      </c>
      <c r="E9" s="192">
        <f t="shared" si="2"/>
        <v>20.532574108189582</v>
      </c>
      <c r="F9" s="192">
        <f t="shared" si="3"/>
        <v>24.083068162786802</v>
      </c>
      <c r="G9" s="192">
        <f t="shared" si="4"/>
        <v>22.3915592028136</v>
      </c>
      <c r="H9" s="192">
        <f t="shared" si="5"/>
        <v>10.902696365767877</v>
      </c>
      <c r="I9" s="192">
        <f t="shared" si="6"/>
        <v>19.243007871378328</v>
      </c>
      <c r="N9" s="74" t="s">
        <v>429</v>
      </c>
      <c r="O9" s="274">
        <v>5971</v>
      </c>
      <c r="P9" s="274">
        <v>2185</v>
      </c>
      <c r="Q9" s="274">
        <v>1226</v>
      </c>
      <c r="R9" s="274">
        <v>1438</v>
      </c>
      <c r="S9" s="274">
        <v>1337</v>
      </c>
      <c r="T9" s="274">
        <v>651</v>
      </c>
      <c r="U9" s="274">
        <v>1149</v>
      </c>
    </row>
    <row r="10" spans="2:21" x14ac:dyDescent="0.35">
      <c r="B10" s="74" t="s">
        <v>433</v>
      </c>
      <c r="C10" s="274">
        <v>5806</v>
      </c>
      <c r="D10" s="192">
        <f t="shared" si="1"/>
        <v>37.943506717189109</v>
      </c>
      <c r="E10" s="192">
        <f t="shared" si="2"/>
        <v>18.119187047881503</v>
      </c>
      <c r="F10" s="192">
        <f t="shared" si="3"/>
        <v>27.609369617636926</v>
      </c>
      <c r="G10" s="192">
        <f t="shared" si="4"/>
        <v>21.167757492249397</v>
      </c>
      <c r="H10" s="192">
        <f t="shared" si="5"/>
        <v>8.9906992766104032</v>
      </c>
      <c r="I10" s="192">
        <f t="shared" si="6"/>
        <v>15.587323458491218</v>
      </c>
      <c r="N10" s="74" t="s">
        <v>433</v>
      </c>
      <c r="O10" s="274">
        <v>5806</v>
      </c>
      <c r="P10" s="274">
        <v>2203</v>
      </c>
      <c r="Q10" s="274">
        <v>1052</v>
      </c>
      <c r="R10" s="274">
        <v>1603</v>
      </c>
      <c r="S10" s="274">
        <v>1229</v>
      </c>
      <c r="T10" s="274">
        <v>522</v>
      </c>
      <c r="U10" s="274">
        <v>905</v>
      </c>
    </row>
    <row r="11" spans="2:21" x14ac:dyDescent="0.35">
      <c r="B11" s="74" t="s">
        <v>434</v>
      </c>
      <c r="C11" s="274">
        <v>6415</v>
      </c>
      <c r="D11" s="192">
        <f t="shared" si="1"/>
        <v>42.49415432579891</v>
      </c>
      <c r="E11" s="192">
        <f t="shared" si="2"/>
        <v>16.040530007794231</v>
      </c>
      <c r="F11" s="192">
        <f t="shared" si="3"/>
        <v>29.088074824629771</v>
      </c>
      <c r="G11" s="192">
        <f t="shared" si="4"/>
        <v>19.579111457521435</v>
      </c>
      <c r="H11" s="192">
        <f t="shared" si="5"/>
        <v>6.9212782540919724</v>
      </c>
      <c r="I11" s="192">
        <f t="shared" si="6"/>
        <v>10.522213561964147</v>
      </c>
      <c r="N11" s="74" t="s">
        <v>434</v>
      </c>
      <c r="O11" s="274">
        <v>6415</v>
      </c>
      <c r="P11" s="274">
        <v>2726</v>
      </c>
      <c r="Q11" s="274">
        <v>1029</v>
      </c>
      <c r="R11" s="274">
        <v>1866</v>
      </c>
      <c r="S11" s="274">
        <v>1256</v>
      </c>
      <c r="T11" s="274">
        <v>444</v>
      </c>
      <c r="U11" s="274">
        <v>675</v>
      </c>
    </row>
    <row r="12" spans="2:21" x14ac:dyDescent="0.35">
      <c r="B12" s="74" t="s">
        <v>435</v>
      </c>
      <c r="C12" s="274">
        <v>7149</v>
      </c>
      <c r="D12" s="192">
        <f t="shared" si="1"/>
        <v>47.852846551965314</v>
      </c>
      <c r="E12" s="192">
        <f t="shared" si="2"/>
        <v>14.561477129668484</v>
      </c>
      <c r="F12" s="192">
        <f t="shared" si="3"/>
        <v>30.507763323541752</v>
      </c>
      <c r="G12" s="192">
        <f t="shared" si="4"/>
        <v>16.589732829766401</v>
      </c>
      <c r="H12" s="192">
        <f t="shared" si="5"/>
        <v>6.5743460623863479</v>
      </c>
      <c r="I12" s="192">
        <f t="shared" si="6"/>
        <v>9.3159882501049101</v>
      </c>
      <c r="N12" s="74" t="s">
        <v>435</v>
      </c>
      <c r="O12" s="274">
        <v>7149</v>
      </c>
      <c r="P12" s="274">
        <v>3421</v>
      </c>
      <c r="Q12" s="274">
        <v>1041</v>
      </c>
      <c r="R12" s="274">
        <v>2181</v>
      </c>
      <c r="S12" s="274">
        <v>1186</v>
      </c>
      <c r="T12" s="274">
        <v>470</v>
      </c>
      <c r="U12" s="274">
        <v>666</v>
      </c>
    </row>
    <row r="13" spans="2:21" x14ac:dyDescent="0.35">
      <c r="B13" s="74" t="s">
        <v>436</v>
      </c>
      <c r="C13" s="274">
        <v>7506</v>
      </c>
      <c r="D13" s="192">
        <f t="shared" si="1"/>
        <v>47.428723687716499</v>
      </c>
      <c r="E13" s="192">
        <f t="shared" si="2"/>
        <v>14.361843858246736</v>
      </c>
      <c r="F13" s="192">
        <f t="shared" si="3"/>
        <v>34.119371169730883</v>
      </c>
      <c r="G13" s="192">
        <f t="shared" si="4"/>
        <v>17.119637623234745</v>
      </c>
      <c r="H13" s="192">
        <f t="shared" si="5"/>
        <v>5.9285904609645623</v>
      </c>
      <c r="I13" s="192">
        <f t="shared" si="6"/>
        <v>7.4606981081801225</v>
      </c>
      <c r="N13" s="74" t="s">
        <v>436</v>
      </c>
      <c r="O13" s="274">
        <v>7506</v>
      </c>
      <c r="P13" s="274">
        <v>3560</v>
      </c>
      <c r="Q13" s="274">
        <v>1078</v>
      </c>
      <c r="R13" s="274">
        <v>2561</v>
      </c>
      <c r="S13" s="274">
        <v>1285</v>
      </c>
      <c r="T13" s="274">
        <v>445</v>
      </c>
      <c r="U13" s="274">
        <v>560</v>
      </c>
    </row>
    <row r="14" spans="2:21" x14ac:dyDescent="0.35">
      <c r="B14" s="74" t="s">
        <v>437</v>
      </c>
      <c r="C14" s="274">
        <v>7307</v>
      </c>
      <c r="D14" s="192">
        <f t="shared" si="1"/>
        <v>45.011632680990829</v>
      </c>
      <c r="E14" s="192">
        <f t="shared" si="2"/>
        <v>14.315040372245791</v>
      </c>
      <c r="F14" s="192">
        <f t="shared" si="3"/>
        <v>39.687970439304777</v>
      </c>
      <c r="G14" s="192">
        <f t="shared" si="4"/>
        <v>17.941699739975366</v>
      </c>
      <c r="H14" s="192">
        <f t="shared" si="5"/>
        <v>6.6922129464896676</v>
      </c>
      <c r="I14" s="192">
        <f t="shared" si="6"/>
        <v>6.6511564253455582</v>
      </c>
      <c r="N14" s="74" t="s">
        <v>437</v>
      </c>
      <c r="O14" s="274">
        <v>7307</v>
      </c>
      <c r="P14" s="274">
        <v>3289</v>
      </c>
      <c r="Q14" s="274">
        <v>1046</v>
      </c>
      <c r="R14" s="274">
        <v>2900</v>
      </c>
      <c r="S14" s="274">
        <v>1311</v>
      </c>
      <c r="T14" s="274">
        <v>489</v>
      </c>
      <c r="U14" s="274">
        <v>486</v>
      </c>
    </row>
    <row r="15" spans="2:21" x14ac:dyDescent="0.35">
      <c r="B15" s="74" t="s">
        <v>438</v>
      </c>
      <c r="C15" s="274">
        <v>7643</v>
      </c>
      <c r="D15" s="192">
        <f t="shared" si="1"/>
        <v>45.008504513934319</v>
      </c>
      <c r="E15" s="192">
        <f t="shared" si="2"/>
        <v>15.726808844694492</v>
      </c>
      <c r="F15" s="192">
        <f t="shared" si="3"/>
        <v>40.730079811592304</v>
      </c>
      <c r="G15" s="192">
        <f t="shared" si="4"/>
        <v>18.382833965720266</v>
      </c>
      <c r="H15" s="192">
        <f t="shared" si="5"/>
        <v>7.4054690566531463</v>
      </c>
      <c r="I15" s="192">
        <f t="shared" si="6"/>
        <v>6.5419337956299879</v>
      </c>
      <c r="N15" s="74" t="s">
        <v>438</v>
      </c>
      <c r="O15" s="274">
        <v>7643</v>
      </c>
      <c r="P15" s="274">
        <v>3440</v>
      </c>
      <c r="Q15" s="274">
        <v>1202</v>
      </c>
      <c r="R15" s="274">
        <v>3113</v>
      </c>
      <c r="S15" s="274">
        <v>1405</v>
      </c>
      <c r="T15" s="274">
        <v>566</v>
      </c>
      <c r="U15" s="274">
        <v>500</v>
      </c>
    </row>
    <row r="16" spans="2:21" x14ac:dyDescent="0.35">
      <c r="B16" s="74" t="s">
        <v>439</v>
      </c>
      <c r="C16" s="274">
        <v>6486</v>
      </c>
      <c r="D16" s="192">
        <f t="shared" si="1"/>
        <v>45.497995683009556</v>
      </c>
      <c r="E16" s="192">
        <f t="shared" si="2"/>
        <v>16.882516188714153</v>
      </c>
      <c r="F16" s="192">
        <f t="shared" si="3"/>
        <v>44.449583718778904</v>
      </c>
      <c r="G16" s="192">
        <f t="shared" si="4"/>
        <v>19.303114400246685</v>
      </c>
      <c r="H16" s="192">
        <f t="shared" si="5"/>
        <v>9.3432007400555044</v>
      </c>
      <c r="I16" s="192">
        <f t="shared" si="6"/>
        <v>5.9512796793092813</v>
      </c>
      <c r="N16" s="74" t="s">
        <v>439</v>
      </c>
      <c r="O16" s="274">
        <v>6486</v>
      </c>
      <c r="P16" s="274">
        <v>2951</v>
      </c>
      <c r="Q16" s="274">
        <v>1095</v>
      </c>
      <c r="R16" s="274">
        <v>2883</v>
      </c>
      <c r="S16" s="274">
        <v>1252</v>
      </c>
      <c r="T16" s="274">
        <v>606</v>
      </c>
      <c r="U16" s="274">
        <v>386</v>
      </c>
    </row>
    <row r="17" spans="2:21" x14ac:dyDescent="0.35">
      <c r="B17" s="74" t="s">
        <v>440</v>
      </c>
      <c r="C17" s="274">
        <v>6703</v>
      </c>
      <c r="D17" s="192">
        <f t="shared" si="1"/>
        <v>48.649858272415337</v>
      </c>
      <c r="E17" s="192">
        <f t="shared" si="2"/>
        <v>19.289870207369834</v>
      </c>
      <c r="F17" s="192">
        <f t="shared" si="3"/>
        <v>46.755184245860065</v>
      </c>
      <c r="G17" s="192">
        <f t="shared" si="4"/>
        <v>19.289870207369834</v>
      </c>
      <c r="H17" s="192">
        <f t="shared" si="5"/>
        <v>10.607190810085037</v>
      </c>
      <c r="I17" s="192">
        <f t="shared" si="6"/>
        <v>6.2210950320751905</v>
      </c>
      <c r="N17" s="74" t="s">
        <v>440</v>
      </c>
      <c r="O17" s="274">
        <v>6703</v>
      </c>
      <c r="P17" s="274">
        <v>3261</v>
      </c>
      <c r="Q17" s="274">
        <v>1293</v>
      </c>
      <c r="R17" s="274">
        <v>3134</v>
      </c>
      <c r="S17" s="274">
        <v>1293</v>
      </c>
      <c r="T17" s="274">
        <v>711</v>
      </c>
      <c r="U17" s="274">
        <v>417</v>
      </c>
    </row>
    <row r="18" spans="2:21" x14ac:dyDescent="0.35">
      <c r="B18" s="74" t="s">
        <v>441</v>
      </c>
      <c r="C18" s="274">
        <v>5800</v>
      </c>
      <c r="D18" s="192">
        <f t="shared" si="1"/>
        <v>51.844827586206897</v>
      </c>
      <c r="E18" s="192">
        <f t="shared" si="2"/>
        <v>21.53448275862069</v>
      </c>
      <c r="F18" s="192">
        <f t="shared" si="3"/>
        <v>47.896551724137929</v>
      </c>
      <c r="G18" s="192">
        <f t="shared" si="4"/>
        <v>20.310344827586206</v>
      </c>
      <c r="H18" s="192">
        <f t="shared" si="5"/>
        <v>13.086206896551724</v>
      </c>
      <c r="I18" s="192">
        <f t="shared" si="6"/>
        <v>6.1206896551724137</v>
      </c>
      <c r="N18" s="74" t="s">
        <v>441</v>
      </c>
      <c r="O18" s="274">
        <v>5800</v>
      </c>
      <c r="P18" s="274">
        <v>3007</v>
      </c>
      <c r="Q18" s="274">
        <v>1249</v>
      </c>
      <c r="R18" s="274">
        <v>2778</v>
      </c>
      <c r="S18" s="274">
        <v>1178</v>
      </c>
      <c r="T18" s="274">
        <v>759</v>
      </c>
      <c r="U18" s="274">
        <v>355</v>
      </c>
    </row>
    <row r="19" spans="2:21" x14ac:dyDescent="0.35">
      <c r="B19" s="74" t="s">
        <v>442</v>
      </c>
      <c r="C19" s="274">
        <v>5505</v>
      </c>
      <c r="D19" s="192">
        <f t="shared" si="1"/>
        <v>54.62306993642143</v>
      </c>
      <c r="E19" s="192">
        <f t="shared" si="2"/>
        <v>24.722979109900088</v>
      </c>
      <c r="F19" s="192">
        <f t="shared" si="3"/>
        <v>50.481380563124432</v>
      </c>
      <c r="G19" s="192">
        <f t="shared" si="4"/>
        <v>20.526793823796549</v>
      </c>
      <c r="H19" s="192">
        <f t="shared" si="5"/>
        <v>18.038147138964579</v>
      </c>
      <c r="I19" s="192">
        <f t="shared" si="6"/>
        <v>6.5940054495912808</v>
      </c>
      <c r="N19" s="74" t="s">
        <v>442</v>
      </c>
      <c r="O19" s="274">
        <v>5505</v>
      </c>
      <c r="P19" s="274">
        <v>3007</v>
      </c>
      <c r="Q19" s="274">
        <v>1361</v>
      </c>
      <c r="R19" s="274">
        <v>2779</v>
      </c>
      <c r="S19" s="274">
        <v>1130</v>
      </c>
      <c r="T19" s="274">
        <v>993</v>
      </c>
      <c r="U19" s="274">
        <v>363</v>
      </c>
    </row>
    <row r="20" spans="2:21" x14ac:dyDescent="0.35">
      <c r="B20" s="74" t="s">
        <v>443</v>
      </c>
      <c r="C20" s="274">
        <v>3573</v>
      </c>
      <c r="D20" s="192">
        <f t="shared" si="1"/>
        <v>53.820319059613773</v>
      </c>
      <c r="E20" s="192">
        <f t="shared" si="2"/>
        <v>28.883291351805205</v>
      </c>
      <c r="F20" s="192">
        <f t="shared" si="3"/>
        <v>54.827875734676745</v>
      </c>
      <c r="G20" s="192">
        <f t="shared" si="4"/>
        <v>22.809963616008954</v>
      </c>
      <c r="H20" s="192">
        <f t="shared" si="5"/>
        <v>24.125384830674506</v>
      </c>
      <c r="I20" s="192">
        <f t="shared" si="6"/>
        <v>8.368317940106353</v>
      </c>
      <c r="N20" s="74" t="s">
        <v>443</v>
      </c>
      <c r="O20" s="274">
        <v>3573</v>
      </c>
      <c r="P20" s="274">
        <v>1923</v>
      </c>
      <c r="Q20" s="274">
        <v>1032</v>
      </c>
      <c r="R20" s="274">
        <v>1959</v>
      </c>
      <c r="S20" s="274">
        <v>815</v>
      </c>
      <c r="T20" s="274">
        <v>862</v>
      </c>
      <c r="U20" s="274">
        <v>299</v>
      </c>
    </row>
    <row r="21" spans="2:21" x14ac:dyDescent="0.35">
      <c r="B21" s="74" t="s">
        <v>444</v>
      </c>
      <c r="C21" s="274">
        <v>2945</v>
      </c>
      <c r="D21" s="192">
        <f t="shared" si="1"/>
        <v>57.113752122241088</v>
      </c>
      <c r="E21" s="192">
        <f t="shared" si="2"/>
        <v>31.646859083191853</v>
      </c>
      <c r="F21" s="192">
        <f t="shared" si="3"/>
        <v>55.823429541595928</v>
      </c>
      <c r="G21" s="192">
        <f t="shared" si="4"/>
        <v>23.837011884550087</v>
      </c>
      <c r="H21" s="192">
        <f t="shared" si="5"/>
        <v>31.612903225806448</v>
      </c>
      <c r="I21" s="192">
        <f t="shared" si="6"/>
        <v>10.118845500848897</v>
      </c>
      <c r="N21" s="74" t="s">
        <v>444</v>
      </c>
      <c r="O21" s="274">
        <v>2945</v>
      </c>
      <c r="P21" s="274">
        <v>1682</v>
      </c>
      <c r="Q21" s="274">
        <v>932</v>
      </c>
      <c r="R21" s="274">
        <v>1644</v>
      </c>
      <c r="S21" s="274">
        <v>702</v>
      </c>
      <c r="T21" s="274">
        <v>931</v>
      </c>
      <c r="U21" s="274">
        <v>298</v>
      </c>
    </row>
    <row r="22" spans="2:21" x14ac:dyDescent="0.35">
      <c r="B22" s="78" t="s">
        <v>445</v>
      </c>
      <c r="C22" s="275">
        <v>2774</v>
      </c>
      <c r="D22" s="218">
        <f t="shared" si="1"/>
        <v>55.623648161499638</v>
      </c>
      <c r="E22" s="218">
        <f t="shared" si="2"/>
        <v>38.716654650324436</v>
      </c>
      <c r="F22" s="218">
        <f t="shared" si="3"/>
        <v>64.239365537130496</v>
      </c>
      <c r="G22" s="218">
        <f t="shared" si="4"/>
        <v>29.992790194664742</v>
      </c>
      <c r="H22" s="218">
        <f t="shared" si="5"/>
        <v>45.061283345349672</v>
      </c>
      <c r="I22" s="218">
        <f t="shared" si="6"/>
        <v>14.203316510454217</v>
      </c>
      <c r="N22" s="78" t="s">
        <v>445</v>
      </c>
      <c r="O22" s="275">
        <v>2774</v>
      </c>
      <c r="P22" s="275">
        <v>1543</v>
      </c>
      <c r="Q22" s="275">
        <v>1074</v>
      </c>
      <c r="R22" s="275">
        <v>1782</v>
      </c>
      <c r="S22" s="275">
        <v>832</v>
      </c>
      <c r="T22" s="275">
        <v>1250</v>
      </c>
      <c r="U22" s="275">
        <v>394</v>
      </c>
    </row>
    <row r="23" spans="2:21" x14ac:dyDescent="0.35">
      <c r="B23" s="74" t="s">
        <v>853</v>
      </c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6574-4D2E-4787-8F4B-D34C7F8DA45A}">
  <sheetPr>
    <tabColor rgb="FF7030A0"/>
  </sheetPr>
  <dimension ref="A1:R56"/>
  <sheetViews>
    <sheetView workbookViewId="0">
      <selection activeCell="P23" sqref="P23"/>
    </sheetView>
  </sheetViews>
  <sheetFormatPr defaultRowHeight="14.5" x14ac:dyDescent="0.35"/>
  <cols>
    <col min="1" max="1" width="16.08984375" customWidth="1"/>
    <col min="14" max="14" width="8.90625" bestFit="1" customWidth="1"/>
  </cols>
  <sheetData>
    <row r="1" spans="1:18" x14ac:dyDescent="0.35">
      <c r="A1" s="287" t="s">
        <v>1170</v>
      </c>
      <c r="B1" s="287"/>
      <c r="C1" s="287"/>
      <c r="D1" s="287"/>
      <c r="E1" s="287"/>
      <c r="F1" s="288"/>
      <c r="G1" s="288"/>
      <c r="H1" s="288"/>
      <c r="I1" s="288"/>
      <c r="J1" s="74"/>
      <c r="K1" s="74"/>
      <c r="L1" s="74"/>
    </row>
    <row r="2" spans="1:18" x14ac:dyDescent="0.35">
      <c r="A2" s="407" t="s">
        <v>0</v>
      </c>
      <c r="B2" s="406" t="s">
        <v>53</v>
      </c>
      <c r="C2" s="406"/>
      <c r="D2" s="406"/>
      <c r="E2" s="256"/>
      <c r="F2" s="429" t="s">
        <v>854</v>
      </c>
      <c r="G2" s="429"/>
      <c r="H2" s="429"/>
      <c r="I2" s="289"/>
      <c r="J2" s="429" t="s">
        <v>57</v>
      </c>
      <c r="K2" s="429"/>
      <c r="L2" s="198"/>
    </row>
    <row r="3" spans="1:18" x14ac:dyDescent="0.35">
      <c r="A3" s="408"/>
      <c r="B3" s="257" t="s">
        <v>58</v>
      </c>
      <c r="C3" s="257" t="s">
        <v>59</v>
      </c>
      <c r="D3" s="257" t="s">
        <v>60</v>
      </c>
      <c r="E3" s="284"/>
      <c r="F3" s="73" t="s">
        <v>58</v>
      </c>
      <c r="G3" s="73" t="s">
        <v>59</v>
      </c>
      <c r="H3" s="73" t="s">
        <v>60</v>
      </c>
      <c r="I3" s="73"/>
      <c r="J3" s="73" t="s">
        <v>58</v>
      </c>
      <c r="K3" s="73" t="s">
        <v>59</v>
      </c>
      <c r="L3" s="73" t="s">
        <v>60</v>
      </c>
    </row>
    <row r="4" spans="1:18" x14ac:dyDescent="0.35">
      <c r="A4" s="74" t="s">
        <v>1</v>
      </c>
      <c r="B4" s="214">
        <v>2992863</v>
      </c>
      <c r="C4" s="214">
        <v>1454819</v>
      </c>
      <c r="D4" s="214">
        <v>1538044</v>
      </c>
      <c r="E4" s="74"/>
      <c r="F4" s="214">
        <v>38142</v>
      </c>
      <c r="G4" s="214">
        <v>18883</v>
      </c>
      <c r="H4" s="214">
        <v>19259</v>
      </c>
      <c r="I4" s="214"/>
      <c r="J4" s="192">
        <f>(F4/B4)*100</f>
        <v>1.2744318734268825</v>
      </c>
      <c r="K4" s="192">
        <f>(G4/C4)*100</f>
        <v>1.2979621519927909</v>
      </c>
      <c r="L4" s="192">
        <f>(H4/D4)*100</f>
        <v>1.2521748402516444</v>
      </c>
    </row>
    <row r="5" spans="1:18" x14ac:dyDescent="0.35">
      <c r="A5" s="74"/>
      <c r="B5" s="214"/>
      <c r="C5" s="214"/>
      <c r="D5" s="214"/>
      <c r="E5" s="74"/>
      <c r="F5" s="214"/>
      <c r="G5" s="214"/>
      <c r="H5" s="214"/>
      <c r="I5" s="214"/>
      <c r="J5" s="192"/>
      <c r="K5" s="192"/>
      <c r="L5" s="192"/>
    </row>
    <row r="6" spans="1:18" x14ac:dyDescent="0.35">
      <c r="A6" s="74" t="s">
        <v>3</v>
      </c>
      <c r="B6" s="214">
        <v>1492946</v>
      </c>
      <c r="C6" s="214">
        <v>712164</v>
      </c>
      <c r="D6" s="214">
        <v>780782</v>
      </c>
      <c r="E6" s="74"/>
      <c r="F6" s="214">
        <v>17889</v>
      </c>
      <c r="G6" s="214">
        <v>8629</v>
      </c>
      <c r="H6" s="214">
        <v>9260</v>
      </c>
      <c r="I6" s="214"/>
      <c r="J6" s="192">
        <f t="shared" ref="J6:L22" si="0">(F6/B6)*100</f>
        <v>1.1982348993198682</v>
      </c>
      <c r="K6" s="192">
        <f t="shared" si="0"/>
        <v>1.2116591122269589</v>
      </c>
      <c r="L6" s="192">
        <f>(H6/D6)*100</f>
        <v>1.185990455722596</v>
      </c>
      <c r="N6" s="150"/>
    </row>
    <row r="7" spans="1:18" x14ac:dyDescent="0.35">
      <c r="A7" s="74" t="s">
        <v>7</v>
      </c>
      <c r="B7" s="214">
        <v>1499917</v>
      </c>
      <c r="C7" s="214">
        <v>742655</v>
      </c>
      <c r="D7" s="214">
        <v>757262</v>
      </c>
      <c r="E7" s="74"/>
      <c r="F7" s="214">
        <v>20253</v>
      </c>
      <c r="G7" s="214">
        <v>10254</v>
      </c>
      <c r="H7" s="214">
        <v>9999</v>
      </c>
      <c r="I7" s="214"/>
      <c r="J7" s="192">
        <f t="shared" si="0"/>
        <v>1.3502747152009078</v>
      </c>
      <c r="K7" s="192">
        <f t="shared" si="0"/>
        <v>1.380721869508722</v>
      </c>
      <c r="L7" s="192">
        <f t="shared" si="0"/>
        <v>1.3204148630196682</v>
      </c>
      <c r="N7" s="150"/>
      <c r="P7" s="62"/>
    </row>
    <row r="8" spans="1:18" x14ac:dyDescent="0.35">
      <c r="A8" s="74"/>
      <c r="B8" s="214"/>
      <c r="C8" s="214"/>
      <c r="D8" s="214"/>
      <c r="E8" s="74"/>
      <c r="F8" s="214"/>
      <c r="G8" s="214"/>
      <c r="H8" s="214"/>
      <c r="I8" s="214"/>
      <c r="J8" s="192"/>
      <c r="K8" s="192"/>
      <c r="L8" s="192"/>
      <c r="P8" s="62"/>
    </row>
    <row r="9" spans="1:18" x14ac:dyDescent="0.35">
      <c r="A9" s="74" t="s">
        <v>11</v>
      </c>
      <c r="B9" s="214">
        <v>108314</v>
      </c>
      <c r="C9" s="214">
        <v>54543</v>
      </c>
      <c r="D9" s="214">
        <v>53771</v>
      </c>
      <c r="E9" s="74"/>
      <c r="F9" s="214">
        <v>985</v>
      </c>
      <c r="G9" s="214">
        <v>508</v>
      </c>
      <c r="H9" s="214">
        <v>477</v>
      </c>
      <c r="I9" s="214"/>
      <c r="J9" s="192">
        <f t="shared" si="0"/>
        <v>0.90939306091548633</v>
      </c>
      <c r="K9" s="192">
        <f>(G9/C9)*100</f>
        <v>0.93137524521936821</v>
      </c>
      <c r="L9" s="192">
        <f t="shared" si="0"/>
        <v>0.88709527440441871</v>
      </c>
      <c r="P9" s="62"/>
      <c r="Q9" s="62"/>
      <c r="R9" s="62"/>
    </row>
    <row r="10" spans="1:18" x14ac:dyDescent="0.35">
      <c r="A10" s="74" t="s">
        <v>15</v>
      </c>
      <c r="B10" s="214">
        <v>236142</v>
      </c>
      <c r="C10" s="214">
        <v>119521</v>
      </c>
      <c r="D10" s="214">
        <v>116621</v>
      </c>
      <c r="E10" s="74"/>
      <c r="F10" s="214">
        <v>3361</v>
      </c>
      <c r="G10" s="214">
        <v>1693</v>
      </c>
      <c r="H10" s="214">
        <v>1668</v>
      </c>
      <c r="I10" s="214"/>
      <c r="J10" s="192">
        <f t="shared" si="0"/>
        <v>1.4232961523151324</v>
      </c>
      <c r="K10" s="192">
        <f t="shared" si="0"/>
        <v>1.4164874791877577</v>
      </c>
      <c r="L10" s="192">
        <f t="shared" si="0"/>
        <v>1.4302741358760429</v>
      </c>
      <c r="P10" s="62"/>
      <c r="Q10" s="62"/>
      <c r="R10" s="62"/>
    </row>
    <row r="11" spans="1:18" x14ac:dyDescent="0.35">
      <c r="A11" s="74" t="s">
        <v>18</v>
      </c>
      <c r="B11" s="214">
        <v>104798</v>
      </c>
      <c r="C11" s="214">
        <v>52878</v>
      </c>
      <c r="D11" s="214">
        <v>51920</v>
      </c>
      <c r="E11" s="74"/>
      <c r="F11" s="214">
        <v>811</v>
      </c>
      <c r="G11" s="214">
        <v>412</v>
      </c>
      <c r="H11" s="214">
        <v>399</v>
      </c>
      <c r="I11" s="214"/>
      <c r="J11" s="192">
        <f t="shared" si="0"/>
        <v>0.77386973033836526</v>
      </c>
      <c r="K11" s="192">
        <f t="shared" si="0"/>
        <v>0.77915201028783232</v>
      </c>
      <c r="L11" s="192">
        <f t="shared" si="0"/>
        <v>0.7684899845916795</v>
      </c>
    </row>
    <row r="12" spans="1:18" x14ac:dyDescent="0.35">
      <c r="A12" s="74" t="s">
        <v>22</v>
      </c>
      <c r="B12" s="214">
        <v>216435</v>
      </c>
      <c r="C12" s="214">
        <v>100969</v>
      </c>
      <c r="D12" s="214">
        <v>115466</v>
      </c>
      <c r="E12" s="74"/>
      <c r="F12" s="214">
        <v>2635</v>
      </c>
      <c r="G12" s="214">
        <v>1216</v>
      </c>
      <c r="H12" s="214">
        <v>1419</v>
      </c>
      <c r="I12" s="214"/>
      <c r="J12" s="192">
        <f t="shared" si="0"/>
        <v>1.2174555871277752</v>
      </c>
      <c r="K12" s="192">
        <f t="shared" si="0"/>
        <v>1.2043300418940468</v>
      </c>
      <c r="L12" s="192">
        <f t="shared" si="0"/>
        <v>1.2289331924549218</v>
      </c>
      <c r="P12" s="62"/>
      <c r="Q12" s="62"/>
      <c r="R12" s="62"/>
    </row>
    <row r="13" spans="1:18" x14ac:dyDescent="0.35">
      <c r="A13" s="74" t="s">
        <v>25</v>
      </c>
      <c r="B13" s="214">
        <v>122658</v>
      </c>
      <c r="C13" s="214">
        <v>58911</v>
      </c>
      <c r="D13" s="214">
        <v>63747</v>
      </c>
      <c r="E13" s="74"/>
      <c r="F13" s="214">
        <v>1553</v>
      </c>
      <c r="G13" s="214">
        <v>778</v>
      </c>
      <c r="H13" s="214">
        <v>775</v>
      </c>
      <c r="I13" s="214"/>
      <c r="J13" s="192">
        <f t="shared" si="0"/>
        <v>1.2661220629718404</v>
      </c>
      <c r="K13" s="192">
        <f t="shared" si="0"/>
        <v>1.3206362139498566</v>
      </c>
      <c r="L13" s="192">
        <f t="shared" si="0"/>
        <v>1.2157434859679672</v>
      </c>
    </row>
    <row r="14" spans="1:18" x14ac:dyDescent="0.35">
      <c r="A14" s="74" t="s">
        <v>26</v>
      </c>
      <c r="B14" s="214">
        <v>490151</v>
      </c>
      <c r="C14" s="214">
        <v>238585</v>
      </c>
      <c r="D14" s="214">
        <v>251566</v>
      </c>
      <c r="E14" s="74"/>
      <c r="F14" s="214">
        <v>5279</v>
      </c>
      <c r="G14" s="214">
        <v>2617</v>
      </c>
      <c r="H14" s="214">
        <v>2662</v>
      </c>
      <c r="I14" s="214"/>
      <c r="J14" s="192">
        <f t="shared" si="0"/>
        <v>1.07701504230329</v>
      </c>
      <c r="K14" s="192">
        <f t="shared" si="0"/>
        <v>1.0968837102081019</v>
      </c>
      <c r="L14" s="192">
        <f t="shared" si="0"/>
        <v>1.0581716130160674</v>
      </c>
    </row>
    <row r="15" spans="1:18" x14ac:dyDescent="0.35">
      <c r="A15" s="74" t="s">
        <v>29</v>
      </c>
      <c r="B15" s="214">
        <v>119305</v>
      </c>
      <c r="C15" s="214">
        <v>59697</v>
      </c>
      <c r="D15" s="214">
        <v>59608</v>
      </c>
      <c r="E15" s="74"/>
      <c r="F15" s="214">
        <v>1489</v>
      </c>
      <c r="G15" s="214">
        <v>762</v>
      </c>
      <c r="H15" s="214">
        <v>727</v>
      </c>
      <c r="I15" s="214"/>
      <c r="J15" s="192">
        <f t="shared" si="0"/>
        <v>1.2480616906248692</v>
      </c>
      <c r="K15" s="192">
        <f t="shared" si="0"/>
        <v>1.2764460525654555</v>
      </c>
      <c r="L15" s="192">
        <f t="shared" si="0"/>
        <v>1.2196349483290834</v>
      </c>
    </row>
    <row r="16" spans="1:18" x14ac:dyDescent="0.35">
      <c r="A16" s="74" t="s">
        <v>32</v>
      </c>
      <c r="B16" s="214">
        <v>336176</v>
      </c>
      <c r="C16" s="214">
        <v>158712</v>
      </c>
      <c r="D16" s="214">
        <v>177464</v>
      </c>
      <c r="E16" s="74"/>
      <c r="F16" s="214">
        <v>5124</v>
      </c>
      <c r="G16" s="214">
        <v>2448</v>
      </c>
      <c r="H16" s="214">
        <v>2676</v>
      </c>
      <c r="I16" s="214"/>
      <c r="J16" s="192">
        <f t="shared" si="0"/>
        <v>1.5242016086811669</v>
      </c>
      <c r="K16" s="192">
        <f t="shared" si="0"/>
        <v>1.5424164524421593</v>
      </c>
      <c r="L16" s="192">
        <f t="shared" si="0"/>
        <v>1.5079114637334896</v>
      </c>
    </row>
    <row r="17" spans="1:12" x14ac:dyDescent="0.35">
      <c r="A17" s="74" t="s">
        <v>35</v>
      </c>
      <c r="B17" s="214">
        <v>101794</v>
      </c>
      <c r="C17" s="214">
        <v>53497</v>
      </c>
      <c r="D17" s="214">
        <v>48297</v>
      </c>
      <c r="E17" s="74"/>
      <c r="F17" s="214">
        <v>898</v>
      </c>
      <c r="G17" s="214">
        <v>478</v>
      </c>
      <c r="H17" s="214">
        <v>420</v>
      </c>
      <c r="I17" s="214"/>
      <c r="J17" s="192">
        <f t="shared" si="0"/>
        <v>0.88217380199225892</v>
      </c>
      <c r="K17" s="192">
        <f t="shared" si="0"/>
        <v>0.89350804718021581</v>
      </c>
      <c r="L17" s="192">
        <f t="shared" si="0"/>
        <v>0.86961923100813721</v>
      </c>
    </row>
    <row r="18" spans="1:12" x14ac:dyDescent="0.35">
      <c r="A18" s="74" t="s">
        <v>38</v>
      </c>
      <c r="B18" s="214">
        <v>315077</v>
      </c>
      <c r="C18" s="214">
        <v>146381</v>
      </c>
      <c r="D18" s="214">
        <v>168696</v>
      </c>
      <c r="E18" s="74"/>
      <c r="F18" s="214">
        <v>4637</v>
      </c>
      <c r="G18" s="214">
        <v>2264</v>
      </c>
      <c r="H18" s="214">
        <v>2373</v>
      </c>
      <c r="I18" s="214"/>
      <c r="J18" s="192">
        <f t="shared" si="0"/>
        <v>1.4717037422598285</v>
      </c>
      <c r="K18" s="192">
        <f t="shared" si="0"/>
        <v>1.5466488137121621</v>
      </c>
      <c r="L18" s="192">
        <f t="shared" si="0"/>
        <v>1.4066723573765827</v>
      </c>
    </row>
    <row r="19" spans="1:12" x14ac:dyDescent="0.35">
      <c r="A19" s="74" t="s">
        <v>41</v>
      </c>
      <c r="B19" s="214">
        <v>227937</v>
      </c>
      <c r="C19" s="214">
        <v>104658</v>
      </c>
      <c r="D19" s="214">
        <v>123279</v>
      </c>
      <c r="E19" s="74"/>
      <c r="F19" s="214">
        <v>3306</v>
      </c>
      <c r="G19" s="214">
        <v>1550</v>
      </c>
      <c r="H19" s="214">
        <v>1756</v>
      </c>
      <c r="I19" s="214"/>
      <c r="J19" s="192">
        <f t="shared" si="0"/>
        <v>1.4504007686334381</v>
      </c>
      <c r="K19" s="192">
        <f t="shared" si="0"/>
        <v>1.4810143515068126</v>
      </c>
      <c r="L19" s="192">
        <f t="shared" si="0"/>
        <v>1.4244112947055054</v>
      </c>
    </row>
    <row r="20" spans="1:12" x14ac:dyDescent="0.35">
      <c r="A20" s="74" t="s">
        <v>44</v>
      </c>
      <c r="B20" s="214">
        <v>254086</v>
      </c>
      <c r="C20" s="214">
        <v>125381</v>
      </c>
      <c r="D20" s="214">
        <v>128705</v>
      </c>
      <c r="E20" s="74"/>
      <c r="F20" s="214">
        <v>4036</v>
      </c>
      <c r="G20" s="214">
        <v>2080</v>
      </c>
      <c r="H20" s="214">
        <v>1956</v>
      </c>
      <c r="I20" s="214"/>
      <c r="J20" s="192">
        <f t="shared" si="0"/>
        <v>1.5884385601725399</v>
      </c>
      <c r="K20" s="192">
        <f t="shared" si="0"/>
        <v>1.6589435400898065</v>
      </c>
      <c r="L20" s="192">
        <f t="shared" si="0"/>
        <v>1.5197544772930345</v>
      </c>
    </row>
    <row r="21" spans="1:12" x14ac:dyDescent="0.35">
      <c r="A21" s="74" t="s">
        <v>47</v>
      </c>
      <c r="B21" s="214">
        <v>218735</v>
      </c>
      <c r="C21" s="214">
        <v>111898</v>
      </c>
      <c r="D21" s="214">
        <v>106837</v>
      </c>
      <c r="E21" s="74"/>
      <c r="F21" s="214">
        <v>2359</v>
      </c>
      <c r="G21" s="214">
        <v>1251</v>
      </c>
      <c r="H21" s="214">
        <v>1108</v>
      </c>
      <c r="I21" s="214"/>
      <c r="J21" s="192">
        <f t="shared" si="0"/>
        <v>1.0784739524995999</v>
      </c>
      <c r="K21" s="192">
        <f t="shared" si="0"/>
        <v>1.1179824483011314</v>
      </c>
      <c r="L21" s="192">
        <f t="shared" si="0"/>
        <v>1.0370938906932992</v>
      </c>
    </row>
    <row r="22" spans="1:12" x14ac:dyDescent="0.35">
      <c r="A22" s="78" t="s">
        <v>50</v>
      </c>
      <c r="B22" s="219">
        <v>141255</v>
      </c>
      <c r="C22" s="219">
        <v>69188</v>
      </c>
      <c r="D22" s="219">
        <v>72067</v>
      </c>
      <c r="E22" s="78"/>
      <c r="F22" s="219">
        <v>1669</v>
      </c>
      <c r="G22" s="219">
        <v>826</v>
      </c>
      <c r="H22" s="219">
        <v>843</v>
      </c>
      <c r="I22" s="219"/>
      <c r="J22" s="218">
        <f t="shared" si="0"/>
        <v>1.1815510955364412</v>
      </c>
      <c r="K22" s="218">
        <f t="shared" si="0"/>
        <v>1.1938486442735736</v>
      </c>
      <c r="L22" s="218">
        <f t="shared" si="0"/>
        <v>1.1697448207917631</v>
      </c>
    </row>
    <row r="30" spans="1:12" x14ac:dyDescent="0.35">
      <c r="A30" s="287" t="s">
        <v>1171</v>
      </c>
      <c r="B30" s="287"/>
      <c r="C30" s="74"/>
      <c r="D30" s="74"/>
      <c r="E30" s="74"/>
      <c r="F30" s="74"/>
      <c r="G30" s="74"/>
      <c r="H30" s="74"/>
    </row>
    <row r="31" spans="1:12" x14ac:dyDescent="0.35">
      <c r="A31" s="287"/>
      <c r="B31" s="287"/>
      <c r="C31" s="74"/>
      <c r="D31" s="74"/>
      <c r="E31" s="74"/>
      <c r="F31" s="74"/>
      <c r="G31" s="74"/>
      <c r="H31" s="74"/>
    </row>
    <row r="32" spans="1:12" x14ac:dyDescent="0.35">
      <c r="A32" s="290"/>
      <c r="B32" s="290"/>
      <c r="C32" s="78"/>
      <c r="D32" s="78"/>
      <c r="E32" s="78"/>
      <c r="F32" s="78"/>
      <c r="G32" s="78"/>
      <c r="H32" s="78"/>
    </row>
    <row r="33" spans="1:8" x14ac:dyDescent="0.35">
      <c r="A33" s="430" t="s">
        <v>425</v>
      </c>
      <c r="B33" s="287"/>
      <c r="C33" s="432" t="s">
        <v>854</v>
      </c>
      <c r="D33" s="432"/>
      <c r="E33" s="432"/>
      <c r="F33" s="74"/>
      <c r="G33" s="432" t="s">
        <v>57</v>
      </c>
      <c r="H33" s="432"/>
    </row>
    <row r="34" spans="1:8" x14ac:dyDescent="0.35">
      <c r="A34" s="431"/>
      <c r="B34" s="20"/>
      <c r="C34" s="78" t="s">
        <v>58</v>
      </c>
      <c r="D34" s="78" t="s">
        <v>59</v>
      </c>
      <c r="E34" s="78" t="s">
        <v>60</v>
      </c>
      <c r="F34" s="74"/>
      <c r="G34" s="78" t="s">
        <v>59</v>
      </c>
      <c r="H34" s="78" t="s">
        <v>60</v>
      </c>
    </row>
    <row r="35" spans="1:8" x14ac:dyDescent="0.35">
      <c r="A35" s="284" t="s">
        <v>1</v>
      </c>
      <c r="B35" s="284"/>
      <c r="C35" s="292">
        <v>38142</v>
      </c>
      <c r="D35" s="292">
        <v>18883</v>
      </c>
      <c r="E35" s="292">
        <v>19259</v>
      </c>
      <c r="F35" s="291"/>
      <c r="G35" s="192">
        <f>D35/C35*100</f>
        <v>49.507105028577421</v>
      </c>
      <c r="H35" s="192">
        <f>E35/C35*100</f>
        <v>50.492894971422572</v>
      </c>
    </row>
    <row r="36" spans="1:8" x14ac:dyDescent="0.35">
      <c r="A36" s="284"/>
      <c r="B36" s="284"/>
      <c r="C36" s="291"/>
      <c r="D36" s="291"/>
      <c r="E36" s="291"/>
      <c r="F36" s="291"/>
      <c r="G36" s="192"/>
      <c r="H36" s="192"/>
    </row>
    <row r="37" spans="1:8" x14ac:dyDescent="0.35">
      <c r="A37" s="74" t="s">
        <v>418</v>
      </c>
      <c r="B37" s="74"/>
      <c r="C37" s="214">
        <v>770</v>
      </c>
      <c r="D37" s="214">
        <v>392</v>
      </c>
      <c r="E37" s="214">
        <v>378</v>
      </c>
      <c r="F37" s="214"/>
      <c r="G37" s="192">
        <f>D37/D$35*100</f>
        <v>2.0759413228830166</v>
      </c>
      <c r="H37" s="192">
        <f>E37/E$35*100</f>
        <v>1.962718728905966</v>
      </c>
    </row>
    <row r="38" spans="1:8" x14ac:dyDescent="0.35">
      <c r="A38" s="285" t="s">
        <v>431</v>
      </c>
      <c r="B38" s="285"/>
      <c r="C38" s="214">
        <v>6947</v>
      </c>
      <c r="D38" s="214">
        <v>3542</v>
      </c>
      <c r="E38" s="214">
        <v>3405</v>
      </c>
      <c r="F38" s="214"/>
      <c r="G38" s="192">
        <f t="shared" ref="G38:G56" si="1">D38/D$35*100</f>
        <v>18.757612667478686</v>
      </c>
      <c r="H38" s="192">
        <f t="shared" ref="H38:H56" si="2">E38/E$35*100</f>
        <v>17.680045692922789</v>
      </c>
    </row>
    <row r="39" spans="1:8" x14ac:dyDescent="0.35">
      <c r="A39" s="286" t="s">
        <v>432</v>
      </c>
      <c r="B39" s="286"/>
      <c r="C39" s="214">
        <v>5493</v>
      </c>
      <c r="D39" s="214">
        <v>2766</v>
      </c>
      <c r="E39" s="214">
        <v>2727</v>
      </c>
      <c r="F39" s="214"/>
      <c r="G39" s="192">
        <f t="shared" si="1"/>
        <v>14.648096171159244</v>
      </c>
      <c r="H39" s="192">
        <f t="shared" si="2"/>
        <v>14.159613687107326</v>
      </c>
    </row>
    <row r="40" spans="1:8" x14ac:dyDescent="0.35">
      <c r="A40" s="74" t="s">
        <v>426</v>
      </c>
      <c r="B40" s="74"/>
      <c r="C40" s="214">
        <v>4330</v>
      </c>
      <c r="D40" s="214">
        <v>2185</v>
      </c>
      <c r="E40" s="214">
        <v>2145</v>
      </c>
      <c r="F40" s="214"/>
      <c r="G40" s="192">
        <f t="shared" si="1"/>
        <v>11.571254567600487</v>
      </c>
      <c r="H40" s="192">
        <f t="shared" si="2"/>
        <v>11.137649929902903</v>
      </c>
    </row>
    <row r="41" spans="1:8" x14ac:dyDescent="0.35">
      <c r="A41" s="74" t="s">
        <v>427</v>
      </c>
      <c r="B41" s="74"/>
      <c r="C41" s="214">
        <v>3857</v>
      </c>
      <c r="D41" s="214">
        <v>1934</v>
      </c>
      <c r="E41" s="214">
        <v>1923</v>
      </c>
      <c r="F41" s="214"/>
      <c r="G41" s="192">
        <f t="shared" si="1"/>
        <v>10.242016628713657</v>
      </c>
      <c r="H41" s="192">
        <f t="shared" si="2"/>
        <v>9.9849421049898748</v>
      </c>
    </row>
    <row r="42" spans="1:8" x14ac:dyDescent="0.35">
      <c r="A42" s="74" t="s">
        <v>428</v>
      </c>
      <c r="B42" s="74"/>
      <c r="C42" s="214">
        <v>3619</v>
      </c>
      <c r="D42" s="214">
        <v>1811</v>
      </c>
      <c r="E42" s="214">
        <v>1808</v>
      </c>
      <c r="F42" s="214"/>
      <c r="G42" s="192">
        <f t="shared" si="1"/>
        <v>9.5906370809723036</v>
      </c>
      <c r="H42" s="192">
        <f t="shared" si="2"/>
        <v>9.3878186821745668</v>
      </c>
    </row>
    <row r="43" spans="1:8" x14ac:dyDescent="0.35">
      <c r="A43" s="74" t="s">
        <v>429</v>
      </c>
      <c r="B43" s="74"/>
      <c r="C43" s="214">
        <v>3246</v>
      </c>
      <c r="D43" s="214">
        <v>1591</v>
      </c>
      <c r="E43" s="214">
        <v>1655</v>
      </c>
      <c r="F43" s="214"/>
      <c r="G43" s="192">
        <f t="shared" si="1"/>
        <v>8.4255679711910183</v>
      </c>
      <c r="H43" s="192">
        <f t="shared" si="2"/>
        <v>8.593384910950725</v>
      </c>
    </row>
    <row r="44" spans="1:8" x14ac:dyDescent="0.35">
      <c r="A44" s="74" t="s">
        <v>433</v>
      </c>
      <c r="B44" s="74"/>
      <c r="C44" s="214">
        <v>2524</v>
      </c>
      <c r="D44" s="214">
        <v>1213</v>
      </c>
      <c r="E44" s="214">
        <v>1311</v>
      </c>
      <c r="F44" s="214"/>
      <c r="G44" s="192">
        <f t="shared" si="1"/>
        <v>6.4237674098395381</v>
      </c>
      <c r="H44" s="192">
        <f t="shared" si="2"/>
        <v>6.8072070200945012</v>
      </c>
    </row>
    <row r="45" spans="1:8" x14ac:dyDescent="0.35">
      <c r="A45" s="74" t="s">
        <v>434</v>
      </c>
      <c r="B45" s="74"/>
      <c r="C45" s="214">
        <v>1970</v>
      </c>
      <c r="D45" s="214">
        <v>952</v>
      </c>
      <c r="E45" s="214">
        <v>1018</v>
      </c>
      <c r="F45" s="214"/>
      <c r="G45" s="192">
        <f t="shared" si="1"/>
        <v>5.0415717841444687</v>
      </c>
      <c r="H45" s="192">
        <f t="shared" si="2"/>
        <v>5.2858403863128931</v>
      </c>
    </row>
    <row r="46" spans="1:8" x14ac:dyDescent="0.35">
      <c r="A46" s="74" t="s">
        <v>435</v>
      </c>
      <c r="B46" s="74"/>
      <c r="C46" s="214">
        <v>1575</v>
      </c>
      <c r="D46" s="214">
        <v>823</v>
      </c>
      <c r="E46" s="214">
        <v>752</v>
      </c>
      <c r="F46" s="214"/>
      <c r="G46" s="192">
        <f t="shared" si="1"/>
        <v>4.3584176243181698</v>
      </c>
      <c r="H46" s="192">
        <f t="shared" si="2"/>
        <v>3.9046679474531389</v>
      </c>
    </row>
    <row r="47" spans="1:8" x14ac:dyDescent="0.35">
      <c r="A47" s="74" t="s">
        <v>436</v>
      </c>
      <c r="B47" s="74"/>
      <c r="C47" s="214">
        <v>1137</v>
      </c>
      <c r="D47" s="214">
        <v>540</v>
      </c>
      <c r="E47" s="214">
        <v>597</v>
      </c>
      <c r="F47" s="214"/>
      <c r="G47" s="192">
        <f t="shared" si="1"/>
        <v>2.8597150876449717</v>
      </c>
      <c r="H47" s="192">
        <f t="shared" si="2"/>
        <v>3.0998494210498988</v>
      </c>
    </row>
    <row r="48" spans="1:8" x14ac:dyDescent="0.35">
      <c r="A48" s="74" t="s">
        <v>437</v>
      </c>
      <c r="B48" s="74"/>
      <c r="C48" s="214">
        <v>898</v>
      </c>
      <c r="D48" s="214">
        <v>414</v>
      </c>
      <c r="E48" s="214">
        <v>484</v>
      </c>
      <c r="F48" s="214"/>
      <c r="G48" s="192">
        <f t="shared" si="1"/>
        <v>2.1924482338611448</v>
      </c>
      <c r="H48" s="192">
        <f t="shared" si="2"/>
        <v>2.5131107534139883</v>
      </c>
    </row>
    <row r="49" spans="1:8" x14ac:dyDescent="0.35">
      <c r="A49" s="74" t="s">
        <v>438</v>
      </c>
      <c r="B49" s="74"/>
      <c r="C49" s="214">
        <v>633</v>
      </c>
      <c r="D49" s="214">
        <v>269</v>
      </c>
      <c r="E49" s="214">
        <v>364</v>
      </c>
      <c r="F49" s="214"/>
      <c r="G49" s="192">
        <f t="shared" si="1"/>
        <v>1.4245617751416619</v>
      </c>
      <c r="H49" s="192">
        <f t="shared" si="2"/>
        <v>1.8900254426501895</v>
      </c>
    </row>
    <row r="50" spans="1:8" x14ac:dyDescent="0.35">
      <c r="A50" s="74" t="s">
        <v>439</v>
      </c>
      <c r="B50" s="74"/>
      <c r="C50" s="214">
        <v>414</v>
      </c>
      <c r="D50" s="214">
        <v>166</v>
      </c>
      <c r="E50" s="214">
        <v>248</v>
      </c>
      <c r="F50" s="214"/>
      <c r="G50" s="192">
        <f t="shared" si="1"/>
        <v>0.87909760101678758</v>
      </c>
      <c r="H50" s="192">
        <f t="shared" si="2"/>
        <v>1.2877096422451839</v>
      </c>
    </row>
    <row r="51" spans="1:8" x14ac:dyDescent="0.35">
      <c r="A51" s="74" t="s">
        <v>440</v>
      </c>
      <c r="B51" s="74"/>
      <c r="C51" s="214">
        <v>277</v>
      </c>
      <c r="D51" s="214">
        <v>123</v>
      </c>
      <c r="E51" s="214">
        <v>154</v>
      </c>
      <c r="F51" s="214"/>
      <c r="G51" s="192">
        <f t="shared" si="1"/>
        <v>0.65137954774135465</v>
      </c>
      <c r="H51" s="192">
        <f t="shared" si="2"/>
        <v>0.79962614881354166</v>
      </c>
    </row>
    <row r="52" spans="1:8" x14ac:dyDescent="0.35">
      <c r="A52" s="74" t="s">
        <v>441</v>
      </c>
      <c r="B52" s="74"/>
      <c r="C52" s="214">
        <v>199</v>
      </c>
      <c r="D52" s="214">
        <v>76</v>
      </c>
      <c r="E52" s="214">
        <v>123</v>
      </c>
      <c r="F52" s="214"/>
      <c r="G52" s="192">
        <f t="shared" si="1"/>
        <v>0.40247841974262566</v>
      </c>
      <c r="H52" s="192">
        <f t="shared" si="2"/>
        <v>0.6386624435328937</v>
      </c>
    </row>
    <row r="53" spans="1:8" x14ac:dyDescent="0.35">
      <c r="A53" s="74" t="s">
        <v>442</v>
      </c>
      <c r="B53" s="74"/>
      <c r="C53" s="214">
        <v>126</v>
      </c>
      <c r="D53" s="214">
        <v>49</v>
      </c>
      <c r="E53" s="214">
        <v>77</v>
      </c>
      <c r="F53" s="214"/>
      <c r="G53" s="192">
        <f t="shared" si="1"/>
        <v>0.25949266536037707</v>
      </c>
      <c r="H53" s="192">
        <f t="shared" si="2"/>
        <v>0.39981307440677083</v>
      </c>
    </row>
    <row r="54" spans="1:8" x14ac:dyDescent="0.35">
      <c r="A54" s="74" t="s">
        <v>443</v>
      </c>
      <c r="B54" s="74"/>
      <c r="C54" s="214">
        <v>59</v>
      </c>
      <c r="D54" s="214">
        <v>18</v>
      </c>
      <c r="E54" s="214">
        <v>41</v>
      </c>
      <c r="F54" s="214"/>
      <c r="G54" s="192">
        <f t="shared" si="1"/>
        <v>9.5323836254832386E-2</v>
      </c>
      <c r="H54" s="192">
        <f t="shared" si="2"/>
        <v>0.21288748117763123</v>
      </c>
    </row>
    <row r="55" spans="1:8" x14ac:dyDescent="0.35">
      <c r="A55" s="74" t="s">
        <v>444</v>
      </c>
      <c r="B55" s="74"/>
      <c r="C55" s="214">
        <v>37</v>
      </c>
      <c r="D55" s="214">
        <v>11</v>
      </c>
      <c r="E55" s="214">
        <v>26</v>
      </c>
      <c r="F55" s="214"/>
      <c r="G55" s="192">
        <f t="shared" si="1"/>
        <v>5.8253455489064236E-2</v>
      </c>
      <c r="H55" s="192">
        <f t="shared" si="2"/>
        <v>0.13500181733215638</v>
      </c>
    </row>
    <row r="56" spans="1:8" x14ac:dyDescent="0.35">
      <c r="A56" s="78" t="s">
        <v>445</v>
      </c>
      <c r="B56" s="78"/>
      <c r="C56" s="219">
        <v>31</v>
      </c>
      <c r="D56" s="219">
        <v>8</v>
      </c>
      <c r="E56" s="219">
        <v>23</v>
      </c>
      <c r="F56" s="219"/>
      <c r="G56" s="218">
        <f t="shared" si="1"/>
        <v>4.2366149446592172E-2</v>
      </c>
      <c r="H56" s="218">
        <f t="shared" si="2"/>
        <v>0.11942468456306143</v>
      </c>
    </row>
  </sheetData>
  <mergeCells count="7">
    <mergeCell ref="A2:A3"/>
    <mergeCell ref="B2:D2"/>
    <mergeCell ref="F2:H2"/>
    <mergeCell ref="J2:K2"/>
    <mergeCell ref="A33:A34"/>
    <mergeCell ref="C33:E33"/>
    <mergeCell ref="G33:H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FD806-B469-4925-9442-D4703DE7BABC}">
  <sheetPr>
    <tabColor rgb="FF7030A0"/>
  </sheetPr>
  <dimension ref="A1:G23"/>
  <sheetViews>
    <sheetView workbookViewId="0">
      <selection activeCell="K14" sqref="K14"/>
    </sheetView>
  </sheetViews>
  <sheetFormatPr defaultRowHeight="14.5" x14ac:dyDescent="0.35"/>
  <cols>
    <col min="1" max="1" width="8.7265625" style="499"/>
    <col min="2" max="2" width="13.6328125" customWidth="1"/>
    <col min="3" max="3" width="11.90625" customWidth="1"/>
  </cols>
  <sheetData>
    <row r="1" spans="2:7" s="499" customFormat="1" x14ac:dyDescent="0.35">
      <c r="B1" s="503" t="s">
        <v>1172</v>
      </c>
      <c r="C1" s="502"/>
    </row>
    <row r="3" spans="2:7" ht="31.5" customHeight="1" x14ac:dyDescent="0.35">
      <c r="B3" s="132"/>
      <c r="C3" s="506" t="s">
        <v>820</v>
      </c>
      <c r="D3" s="507" t="s">
        <v>821</v>
      </c>
      <c r="E3" s="507"/>
      <c r="F3" s="507" t="s">
        <v>824</v>
      </c>
      <c r="G3" s="507"/>
    </row>
    <row r="4" spans="2:7" x14ac:dyDescent="0.35">
      <c r="B4" s="31"/>
      <c r="C4" s="508"/>
      <c r="D4" s="31" t="s">
        <v>822</v>
      </c>
      <c r="E4" s="31" t="s">
        <v>823</v>
      </c>
      <c r="F4" s="31" t="s">
        <v>822</v>
      </c>
      <c r="G4" s="31" t="s">
        <v>823</v>
      </c>
    </row>
    <row r="5" spans="2:7" x14ac:dyDescent="0.35">
      <c r="B5" t="s">
        <v>1</v>
      </c>
      <c r="C5" s="62">
        <f>C7+C8</f>
        <v>1287612</v>
      </c>
      <c r="D5" s="62">
        <f>D7+D8</f>
        <v>97767</v>
      </c>
      <c r="E5" s="33">
        <f>D5/C5*100</f>
        <v>7.5928928900942205</v>
      </c>
      <c r="F5">
        <v>16021</v>
      </c>
      <c r="G5" s="33">
        <f>F5/C5*100</f>
        <v>1.2442412776519636</v>
      </c>
    </row>
    <row r="6" spans="2:7" x14ac:dyDescent="0.35">
      <c r="E6" s="33"/>
      <c r="G6" s="33"/>
    </row>
    <row r="7" spans="2:7" x14ac:dyDescent="0.35">
      <c r="B7" t="s">
        <v>3</v>
      </c>
      <c r="C7" s="62">
        <v>563778</v>
      </c>
      <c r="D7">
        <v>39594</v>
      </c>
      <c r="E7" s="33">
        <f t="shared" ref="E7:E23" si="0">D7/C7*100</f>
        <v>7.0229771292955743</v>
      </c>
      <c r="F7">
        <v>6334</v>
      </c>
      <c r="G7" s="33">
        <f t="shared" ref="G7:G23" si="1">F7/C7*100</f>
        <v>1.1234918709137285</v>
      </c>
    </row>
    <row r="8" spans="2:7" x14ac:dyDescent="0.35">
      <c r="B8" t="s">
        <v>7</v>
      </c>
      <c r="C8" s="62">
        <v>723834</v>
      </c>
      <c r="D8">
        <v>58173</v>
      </c>
      <c r="E8" s="33">
        <f t="shared" si="0"/>
        <v>8.0367874402141926</v>
      </c>
      <c r="F8">
        <v>9687</v>
      </c>
      <c r="G8" s="33">
        <f t="shared" si="1"/>
        <v>1.3382902709737317</v>
      </c>
    </row>
    <row r="9" spans="2:7" x14ac:dyDescent="0.35">
      <c r="E9" s="33"/>
      <c r="G9" s="33"/>
    </row>
    <row r="10" spans="2:7" x14ac:dyDescent="0.35">
      <c r="B10" t="s">
        <v>11</v>
      </c>
      <c r="C10" s="62">
        <v>37318</v>
      </c>
      <c r="D10" s="62">
        <v>2674</v>
      </c>
      <c r="E10" s="33">
        <f t="shared" si="0"/>
        <v>7.1654429497829462</v>
      </c>
      <c r="F10">
        <v>300</v>
      </c>
      <c r="G10" s="33">
        <f t="shared" si="1"/>
        <v>0.80390160244386089</v>
      </c>
    </row>
    <row r="11" spans="2:7" x14ac:dyDescent="0.35">
      <c r="B11" t="s">
        <v>15</v>
      </c>
      <c r="C11" s="62">
        <v>81340</v>
      </c>
      <c r="D11" s="62">
        <v>4501</v>
      </c>
      <c r="E11" s="33">
        <f t="shared" si="0"/>
        <v>5.5335628227194489</v>
      </c>
      <c r="F11">
        <v>563</v>
      </c>
      <c r="G11" s="33">
        <f t="shared" si="1"/>
        <v>0.69215638062453899</v>
      </c>
    </row>
    <row r="12" spans="2:7" x14ac:dyDescent="0.35">
      <c r="B12" t="s">
        <v>18</v>
      </c>
      <c r="C12" s="62">
        <v>41203</v>
      </c>
      <c r="D12" s="62">
        <v>3436</v>
      </c>
      <c r="E12" s="33">
        <f t="shared" si="0"/>
        <v>8.33919860204354</v>
      </c>
      <c r="F12">
        <v>353</v>
      </c>
      <c r="G12" s="33">
        <f t="shared" si="1"/>
        <v>0.85673373298060818</v>
      </c>
    </row>
    <row r="13" spans="2:7" x14ac:dyDescent="0.35">
      <c r="B13" t="s">
        <v>22</v>
      </c>
      <c r="C13" s="62">
        <v>109580</v>
      </c>
      <c r="D13" s="62">
        <v>9279</v>
      </c>
      <c r="E13" s="33">
        <f t="shared" si="0"/>
        <v>8.46778609235262</v>
      </c>
      <c r="F13">
        <v>1726</v>
      </c>
      <c r="G13" s="33">
        <f t="shared" si="1"/>
        <v>1.575104946158058</v>
      </c>
    </row>
    <row r="14" spans="2:7" x14ac:dyDescent="0.35">
      <c r="B14" t="s">
        <v>25</v>
      </c>
      <c r="C14" s="62">
        <v>64915</v>
      </c>
      <c r="D14" s="62">
        <v>5015</v>
      </c>
      <c r="E14" s="33">
        <f t="shared" si="0"/>
        <v>7.725487175537241</v>
      </c>
      <c r="F14">
        <v>891</v>
      </c>
      <c r="G14" s="33">
        <f t="shared" si="1"/>
        <v>1.372564122313795</v>
      </c>
    </row>
    <row r="15" spans="2:7" x14ac:dyDescent="0.35">
      <c r="B15" t="s">
        <v>26</v>
      </c>
      <c r="C15" s="62">
        <v>158816</v>
      </c>
      <c r="D15" s="62">
        <v>9593</v>
      </c>
      <c r="E15" s="33">
        <f t="shared" si="0"/>
        <v>6.0403233931090066</v>
      </c>
      <c r="F15">
        <v>1853</v>
      </c>
      <c r="G15" s="33">
        <f t="shared" si="1"/>
        <v>1.1667590167237558</v>
      </c>
    </row>
    <row r="16" spans="2:7" x14ac:dyDescent="0.35">
      <c r="B16" t="s">
        <v>29</v>
      </c>
      <c r="C16" s="62">
        <v>57154</v>
      </c>
      <c r="D16" s="62">
        <v>4704</v>
      </c>
      <c r="E16" s="33">
        <f t="shared" si="0"/>
        <v>8.2303950729607713</v>
      </c>
      <c r="F16">
        <v>720</v>
      </c>
      <c r="G16" s="33">
        <f t="shared" si="1"/>
        <v>1.2597543479021591</v>
      </c>
    </row>
    <row r="17" spans="2:7" x14ac:dyDescent="0.35">
      <c r="B17" t="s">
        <v>32</v>
      </c>
      <c r="C17" s="62">
        <v>176079</v>
      </c>
      <c r="D17" s="62">
        <v>14059</v>
      </c>
      <c r="E17" s="33">
        <f t="shared" si="0"/>
        <v>7.9844842371889895</v>
      </c>
      <c r="F17">
        <v>2158</v>
      </c>
      <c r="G17" s="33">
        <f t="shared" si="1"/>
        <v>1.2255862425388604</v>
      </c>
    </row>
    <row r="18" spans="2:7" x14ac:dyDescent="0.35">
      <c r="B18" t="s">
        <v>35</v>
      </c>
      <c r="C18" s="62">
        <v>42735</v>
      </c>
      <c r="D18" s="62">
        <v>3402</v>
      </c>
      <c r="E18" s="33">
        <f t="shared" si="0"/>
        <v>7.9606879606879604</v>
      </c>
      <c r="F18">
        <v>493</v>
      </c>
      <c r="G18" s="33">
        <f t="shared" si="1"/>
        <v>1.1536211536211536</v>
      </c>
    </row>
    <row r="19" spans="2:7" x14ac:dyDescent="0.35">
      <c r="B19" t="s">
        <v>38</v>
      </c>
      <c r="C19" s="62">
        <v>154033</v>
      </c>
      <c r="D19" s="62">
        <v>12512</v>
      </c>
      <c r="E19" s="33">
        <f t="shared" si="0"/>
        <v>8.1229346958119368</v>
      </c>
      <c r="F19">
        <v>1834</v>
      </c>
      <c r="G19" s="33">
        <f t="shared" si="1"/>
        <v>1.1906539507767817</v>
      </c>
    </row>
    <row r="20" spans="2:7" x14ac:dyDescent="0.35">
      <c r="B20" t="s">
        <v>41</v>
      </c>
      <c r="C20" s="62">
        <v>91988</v>
      </c>
      <c r="D20" s="62">
        <v>6765</v>
      </c>
      <c r="E20" s="33">
        <f t="shared" si="0"/>
        <v>7.3542201156672604</v>
      </c>
      <c r="F20">
        <v>1116</v>
      </c>
      <c r="G20" s="33">
        <f t="shared" si="1"/>
        <v>1.2132017219637343</v>
      </c>
    </row>
    <row r="21" spans="2:7" x14ac:dyDescent="0.35">
      <c r="B21" t="s">
        <v>44</v>
      </c>
      <c r="C21" s="62">
        <v>116745</v>
      </c>
      <c r="D21" s="62">
        <v>9672</v>
      </c>
      <c r="E21" s="33">
        <f t="shared" si="0"/>
        <v>8.2847231144802773</v>
      </c>
      <c r="F21">
        <v>2321</v>
      </c>
      <c r="G21" s="33">
        <f t="shared" si="1"/>
        <v>1.9880937085100006</v>
      </c>
    </row>
    <row r="22" spans="2:7" x14ac:dyDescent="0.35">
      <c r="B22" t="s">
        <v>47</v>
      </c>
      <c r="C22" s="62">
        <v>90718</v>
      </c>
      <c r="D22" s="62">
        <v>6717</v>
      </c>
      <c r="E22" s="33">
        <f t="shared" si="0"/>
        <v>7.4042637624286254</v>
      </c>
      <c r="F22">
        <v>1031</v>
      </c>
      <c r="G22" s="33">
        <f t="shared" si="1"/>
        <v>1.1364888996671003</v>
      </c>
    </row>
    <row r="23" spans="2:7" x14ac:dyDescent="0.35">
      <c r="B23" t="s">
        <v>50</v>
      </c>
      <c r="C23" s="62">
        <v>64988</v>
      </c>
      <c r="D23" s="62">
        <v>5438</v>
      </c>
      <c r="E23" s="33">
        <f t="shared" si="0"/>
        <v>8.3676986520588414</v>
      </c>
      <c r="F23">
        <v>662</v>
      </c>
      <c r="G23" s="33">
        <f t="shared" si="1"/>
        <v>1.0186495968486489</v>
      </c>
    </row>
  </sheetData>
  <mergeCells count="3">
    <mergeCell ref="C3:C4"/>
    <mergeCell ref="D3:E3"/>
    <mergeCell ref="F3:G3"/>
  </mergeCells>
  <hyperlinks>
    <hyperlink ref="B1" location="_Toc178675251" display="_Toc178675251" xr:uid="{B0652F1A-0B2D-4218-AD50-DFC38D2460C5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4A6CB-8C6A-4203-81DB-124370612842}">
  <sheetPr>
    <tabColor rgb="FFFFC000"/>
  </sheetPr>
  <dimension ref="A1:H21"/>
  <sheetViews>
    <sheetView zoomScale="96" zoomScaleNormal="96" workbookViewId="0">
      <selection activeCell="V16" sqref="V16"/>
    </sheetView>
  </sheetViews>
  <sheetFormatPr defaultRowHeight="14.5" x14ac:dyDescent="0.35"/>
  <cols>
    <col min="1" max="1" width="8.7265625" style="499"/>
  </cols>
  <sheetData>
    <row r="1" spans="2:8" x14ac:dyDescent="0.35">
      <c r="B1" s="119" t="s">
        <v>1173</v>
      </c>
      <c r="C1" s="131"/>
      <c r="D1" s="131"/>
      <c r="E1" s="131"/>
    </row>
    <row r="2" spans="2:8" x14ac:dyDescent="0.35">
      <c r="B2" s="120" t="s">
        <v>0</v>
      </c>
      <c r="C2" s="121" t="s">
        <v>53</v>
      </c>
      <c r="D2" s="121" t="s">
        <v>321</v>
      </c>
      <c r="E2" s="121" t="s">
        <v>470</v>
      </c>
      <c r="F2" s="121" t="s">
        <v>471</v>
      </c>
      <c r="G2" s="121" t="s">
        <v>480</v>
      </c>
      <c r="H2" s="121" t="s">
        <v>481</v>
      </c>
    </row>
    <row r="3" spans="2:8" x14ac:dyDescent="0.35">
      <c r="B3" s="122" t="s">
        <v>1</v>
      </c>
      <c r="C3" s="123">
        <v>3022401</v>
      </c>
      <c r="D3" s="123">
        <v>85991</v>
      </c>
      <c r="E3" s="124">
        <v>28.451221396499008</v>
      </c>
      <c r="F3" s="33">
        <v>113.32185060771909</v>
      </c>
      <c r="G3" s="33">
        <v>1.867723829629375</v>
      </c>
      <c r="H3" s="128">
        <v>543.65937690961925</v>
      </c>
    </row>
    <row r="4" spans="2:8" x14ac:dyDescent="0.35">
      <c r="B4" s="122"/>
      <c r="C4" s="123"/>
      <c r="D4" s="123"/>
      <c r="E4" s="124"/>
    </row>
    <row r="5" spans="2:8" x14ac:dyDescent="0.35">
      <c r="B5" s="122" t="s">
        <v>3</v>
      </c>
      <c r="C5" s="123">
        <v>1512685</v>
      </c>
      <c r="D5" s="123">
        <v>42281</v>
      </c>
      <c r="E5" s="124">
        <v>27.933861474315396</v>
      </c>
      <c r="F5" s="33">
        <v>94.045135258973886</v>
      </c>
      <c r="G5" s="33">
        <v>1.5056678337524716</v>
      </c>
      <c r="H5" s="128">
        <v>392.35332544713009</v>
      </c>
    </row>
    <row r="6" spans="2:8" x14ac:dyDescent="0.35">
      <c r="B6" s="122" t="s">
        <v>7</v>
      </c>
      <c r="C6" s="123">
        <v>1509716</v>
      </c>
      <c r="D6" s="123">
        <v>43710</v>
      </c>
      <c r="E6" s="124">
        <v>28.970234426262103</v>
      </c>
      <c r="F6" s="33">
        <v>141.34698404793701</v>
      </c>
      <c r="G6" s="33">
        <v>2.424517939464137</v>
      </c>
      <c r="H6" s="128">
        <v>764.02634429512295</v>
      </c>
    </row>
    <row r="7" spans="2:8" x14ac:dyDescent="0.35">
      <c r="B7" s="122"/>
      <c r="C7" s="129"/>
      <c r="D7" s="129"/>
      <c r="E7" s="124"/>
    </row>
    <row r="8" spans="2:8" x14ac:dyDescent="0.35">
      <c r="B8" s="122" t="s">
        <v>11</v>
      </c>
      <c r="C8" s="129">
        <v>109893</v>
      </c>
      <c r="D8" s="129">
        <v>2916</v>
      </c>
      <c r="E8" s="124">
        <v>26.534902132073928</v>
      </c>
      <c r="F8" s="33">
        <v>96.938266679964087</v>
      </c>
      <c r="G8" s="33">
        <v>1.623250751007931</v>
      </c>
      <c r="H8" s="128">
        <v>397.04862830543726</v>
      </c>
    </row>
    <row r="9" spans="2:8" x14ac:dyDescent="0.35">
      <c r="B9" s="122" t="s">
        <v>15</v>
      </c>
      <c r="C9" s="123">
        <v>240206</v>
      </c>
      <c r="D9" s="123">
        <v>6014</v>
      </c>
      <c r="E9" s="124">
        <v>25.03684337610218</v>
      </c>
      <c r="F9" s="33">
        <v>90.758179403597737</v>
      </c>
      <c r="G9" s="33">
        <v>1.4377317061341015</v>
      </c>
      <c r="H9" s="128">
        <v>394.31278199997001</v>
      </c>
    </row>
    <row r="10" spans="2:8" x14ac:dyDescent="0.35">
      <c r="B10" s="122" t="s">
        <v>18</v>
      </c>
      <c r="C10" s="123">
        <v>106680</v>
      </c>
      <c r="D10" s="123">
        <v>2796</v>
      </c>
      <c r="E10" s="124">
        <v>26.209223847019121</v>
      </c>
      <c r="F10" s="33">
        <v>110.58376839107737</v>
      </c>
      <c r="G10" s="33">
        <v>1.7560182506534951</v>
      </c>
      <c r="H10" s="128">
        <v>498.56598436333633</v>
      </c>
    </row>
    <row r="11" spans="2:8" x14ac:dyDescent="0.35">
      <c r="B11" s="122" t="s">
        <v>22</v>
      </c>
      <c r="C11" s="123">
        <v>218421</v>
      </c>
      <c r="D11" s="123">
        <v>7040</v>
      </c>
      <c r="E11" s="124">
        <v>32.231333067791098</v>
      </c>
      <c r="F11" s="33">
        <v>128.43668472807545</v>
      </c>
      <c r="G11" s="33">
        <v>2.1490760282423844</v>
      </c>
      <c r="H11" s="128">
        <v>623.94741131091439</v>
      </c>
    </row>
    <row r="12" spans="2:8" x14ac:dyDescent="0.35">
      <c r="B12" s="122" t="s">
        <v>25</v>
      </c>
      <c r="C12" s="123">
        <v>123266</v>
      </c>
      <c r="D12" s="123">
        <v>4248</v>
      </c>
      <c r="E12" s="124">
        <v>34.462057663913811</v>
      </c>
      <c r="F12" s="33">
        <v>154.22036667271738</v>
      </c>
      <c r="G12" s="33">
        <v>2.5545992404283666</v>
      </c>
      <c r="H12" s="128">
        <v>746.07832481976595</v>
      </c>
    </row>
    <row r="13" spans="2:8" x14ac:dyDescent="0.35">
      <c r="B13" s="122" t="s">
        <v>26</v>
      </c>
      <c r="C13" s="123">
        <v>494605</v>
      </c>
      <c r="D13" s="123">
        <v>12586</v>
      </c>
      <c r="E13" s="124">
        <v>25.446568473832652</v>
      </c>
      <c r="F13" s="33">
        <v>81.286005838435514</v>
      </c>
      <c r="G13" s="33">
        <v>1.2667309938113793</v>
      </c>
      <c r="H13" s="128">
        <v>336.69994731634608</v>
      </c>
    </row>
    <row r="14" spans="2:8" x14ac:dyDescent="0.35">
      <c r="B14" s="122" t="s">
        <v>29</v>
      </c>
      <c r="C14" s="123">
        <v>120762</v>
      </c>
      <c r="D14" s="123">
        <v>3522</v>
      </c>
      <c r="E14" s="124">
        <v>29.164803497789038</v>
      </c>
      <c r="F14" s="33">
        <v>131.14876186929808</v>
      </c>
      <c r="G14" s="33">
        <v>2.1680586803668498</v>
      </c>
      <c r="H14" s="128">
        <v>707.8465337412008</v>
      </c>
    </row>
    <row r="15" spans="2:8" x14ac:dyDescent="0.35">
      <c r="B15" s="122" t="s">
        <v>32</v>
      </c>
      <c r="C15" s="123">
        <v>337729</v>
      </c>
      <c r="D15" s="123">
        <v>10291</v>
      </c>
      <c r="E15" s="124">
        <v>30.471176594251606</v>
      </c>
      <c r="F15" s="33">
        <v>141.89981109441143</v>
      </c>
      <c r="G15" s="33">
        <v>2.5020001914193171</v>
      </c>
      <c r="H15" s="128">
        <v>750.73008212567004</v>
      </c>
    </row>
    <row r="16" spans="2:8" x14ac:dyDescent="0.35">
      <c r="B16" s="122" t="s">
        <v>35</v>
      </c>
      <c r="C16" s="123">
        <v>102881</v>
      </c>
      <c r="D16" s="123">
        <v>3499</v>
      </c>
      <c r="E16" s="124">
        <v>34.010167086245275</v>
      </c>
      <c r="F16" s="33">
        <v>153.13580463039958</v>
      </c>
      <c r="G16" s="33">
        <v>2.4938262211122573</v>
      </c>
      <c r="H16" s="128">
        <v>678.07384186694526</v>
      </c>
    </row>
    <row r="17" spans="2:8" x14ac:dyDescent="0.35">
      <c r="B17" s="122" t="s">
        <v>38</v>
      </c>
      <c r="C17" s="123">
        <v>316671</v>
      </c>
      <c r="D17" s="123">
        <v>8247</v>
      </c>
      <c r="E17" s="124">
        <v>26.042801519558154</v>
      </c>
      <c r="F17" s="33">
        <v>120.75731396608779</v>
      </c>
      <c r="G17" s="33">
        <v>2.1849975724789616</v>
      </c>
      <c r="H17" s="128">
        <v>678.90841947630884</v>
      </c>
    </row>
    <row r="18" spans="2:8" x14ac:dyDescent="0.35">
      <c r="B18" s="122" t="s">
        <v>41</v>
      </c>
      <c r="C18" s="123">
        <v>230801</v>
      </c>
      <c r="D18" s="123">
        <v>5957</v>
      </c>
      <c r="E18" s="124">
        <v>25.810113474378362</v>
      </c>
      <c r="F18" s="33">
        <v>94.004955104230774</v>
      </c>
      <c r="G18" s="33">
        <v>1.5370520396367628</v>
      </c>
      <c r="H18" s="128">
        <v>457.74493876530869</v>
      </c>
    </row>
    <row r="19" spans="2:8" x14ac:dyDescent="0.35">
      <c r="B19" s="122" t="s">
        <v>44</v>
      </c>
      <c r="C19" s="123">
        <v>257302</v>
      </c>
      <c r="D19" s="123">
        <v>7089</v>
      </c>
      <c r="E19" s="124">
        <v>27.551282150935474</v>
      </c>
      <c r="F19" s="33">
        <v>126.50570159002089</v>
      </c>
      <c r="G19" s="33">
        <v>2.1867227564789964</v>
      </c>
      <c r="H19" s="128">
        <v>665.82149208529222</v>
      </c>
    </row>
    <row r="20" spans="2:8" x14ac:dyDescent="0.35">
      <c r="B20" s="122" t="s">
        <v>47</v>
      </c>
      <c r="C20" s="123">
        <v>220811</v>
      </c>
      <c r="D20" s="123">
        <v>6826</v>
      </c>
      <c r="E20" s="124">
        <v>30.913315006951649</v>
      </c>
      <c r="F20" s="33">
        <v>125.25460117070664</v>
      </c>
      <c r="G20" s="33">
        <v>2.0120917249607619</v>
      </c>
      <c r="H20" s="128">
        <v>559.15662211864105</v>
      </c>
    </row>
    <row r="21" spans="2:8" x14ac:dyDescent="0.35">
      <c r="B21" s="125" t="s">
        <v>50</v>
      </c>
      <c r="C21" s="126">
        <v>142373</v>
      </c>
      <c r="D21" s="126">
        <v>4960</v>
      </c>
      <c r="E21" s="127">
        <v>34.838066206373398</v>
      </c>
      <c r="F21" s="34">
        <v>139.42767189520436</v>
      </c>
      <c r="G21" s="34">
        <v>2.2631006500838478</v>
      </c>
      <c r="H21" s="130">
        <v>641.742195367573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1C641-AA7C-4EFA-90CB-DA1DE850F15D}">
  <sheetPr>
    <tabColor rgb="FF00B050"/>
  </sheetPr>
  <dimension ref="A1:J23"/>
  <sheetViews>
    <sheetView workbookViewId="0">
      <selection activeCell="B32" sqref="B32"/>
    </sheetView>
  </sheetViews>
  <sheetFormatPr defaultRowHeight="14.5" x14ac:dyDescent="0.35"/>
  <cols>
    <col min="1" max="1" width="8.7265625" style="499"/>
    <col min="2" max="2" width="18.81640625" customWidth="1"/>
  </cols>
  <sheetData>
    <row r="1" spans="2:10" x14ac:dyDescent="0.35">
      <c r="B1" s="15" t="s">
        <v>1161</v>
      </c>
    </row>
    <row r="2" spans="2:10" s="499" customFormat="1" x14ac:dyDescent="0.35">
      <c r="B2" s="15"/>
    </row>
    <row r="3" spans="2:10" x14ac:dyDescent="0.35">
      <c r="B3" s="401" t="s">
        <v>0</v>
      </c>
      <c r="C3" s="400">
        <v>1991</v>
      </c>
      <c r="D3" s="400"/>
      <c r="E3" s="400">
        <v>2001</v>
      </c>
      <c r="F3" s="400"/>
      <c r="G3" s="400">
        <v>2011</v>
      </c>
      <c r="H3" s="400"/>
      <c r="I3" s="400">
        <v>2023</v>
      </c>
      <c r="J3" s="400"/>
    </row>
    <row r="4" spans="2:10" x14ac:dyDescent="0.35">
      <c r="B4" s="402"/>
      <c r="C4" s="18" t="s">
        <v>54</v>
      </c>
      <c r="D4" s="18" t="s">
        <v>55</v>
      </c>
      <c r="E4" s="18" t="s">
        <v>54</v>
      </c>
      <c r="F4" s="18" t="s">
        <v>55</v>
      </c>
      <c r="G4" s="18" t="s">
        <v>54</v>
      </c>
      <c r="H4" s="18" t="s">
        <v>55</v>
      </c>
      <c r="I4" s="18" t="s">
        <v>54</v>
      </c>
      <c r="J4" s="18" t="s">
        <v>55</v>
      </c>
    </row>
    <row r="5" spans="2:10" x14ac:dyDescent="0.35">
      <c r="B5" s="1" t="s">
        <v>1</v>
      </c>
      <c r="C5" s="2" t="s">
        <v>2</v>
      </c>
      <c r="D5" s="2"/>
      <c r="E5" s="3">
        <v>1830330</v>
      </c>
      <c r="F5" s="3"/>
      <c r="G5" s="4">
        <v>2113077</v>
      </c>
      <c r="H5" s="4"/>
      <c r="I5" s="3">
        <v>3022401</v>
      </c>
    </row>
    <row r="6" spans="2:10" x14ac:dyDescent="0.35">
      <c r="B6" s="1"/>
      <c r="C6" s="3"/>
      <c r="D6" s="3"/>
      <c r="E6" s="3"/>
      <c r="F6" s="3"/>
      <c r="G6" s="3"/>
      <c r="H6" s="3"/>
      <c r="I6" s="3"/>
    </row>
    <row r="7" spans="2:10" x14ac:dyDescent="0.35">
      <c r="B7" s="1" t="s">
        <v>3</v>
      </c>
      <c r="C7" s="2" t="s">
        <v>4</v>
      </c>
      <c r="D7" s="14">
        <v>27.1</v>
      </c>
      <c r="E7" s="2" t="s">
        <v>5</v>
      </c>
      <c r="F7" s="14">
        <v>33</v>
      </c>
      <c r="G7" s="2" t="s">
        <v>6</v>
      </c>
      <c r="H7" s="14">
        <v>42.8</v>
      </c>
      <c r="I7" s="3">
        <v>1512685</v>
      </c>
      <c r="J7" s="30">
        <v>50</v>
      </c>
    </row>
    <row r="8" spans="2:10" x14ac:dyDescent="0.35">
      <c r="B8" s="1" t="s">
        <v>7</v>
      </c>
      <c r="C8" s="2" t="s">
        <v>8</v>
      </c>
      <c r="D8" s="14">
        <v>72.900000000000006</v>
      </c>
      <c r="E8" s="2" t="s">
        <v>9</v>
      </c>
      <c r="F8" s="14">
        <v>67</v>
      </c>
      <c r="G8" s="2" t="s">
        <v>10</v>
      </c>
      <c r="H8" s="14">
        <v>57.2</v>
      </c>
      <c r="I8" s="5">
        <v>1509716</v>
      </c>
      <c r="J8" s="30">
        <v>50</v>
      </c>
    </row>
    <row r="9" spans="2:10" x14ac:dyDescent="0.35">
      <c r="B9" s="1"/>
      <c r="C9" s="3"/>
      <c r="D9" s="15"/>
      <c r="E9" s="3"/>
      <c r="F9" s="15"/>
      <c r="G9" s="3"/>
      <c r="H9" s="15"/>
      <c r="I9" s="3"/>
      <c r="J9" s="15"/>
    </row>
    <row r="10" spans="2:10" x14ac:dyDescent="0.35">
      <c r="B10" s="1" t="s">
        <v>11</v>
      </c>
      <c r="C10" s="2" t="s">
        <v>12</v>
      </c>
      <c r="D10" s="14">
        <v>4.3</v>
      </c>
      <c r="E10" s="3" t="s">
        <v>13</v>
      </c>
      <c r="F10" s="14">
        <v>3.8</v>
      </c>
      <c r="G10" s="2" t="s">
        <v>14</v>
      </c>
      <c r="H10" s="14">
        <v>3.7</v>
      </c>
      <c r="I10" s="3">
        <v>109893</v>
      </c>
      <c r="J10" s="14">
        <v>3.6</v>
      </c>
    </row>
    <row r="11" spans="2:10" x14ac:dyDescent="0.35">
      <c r="B11" s="1" t="s">
        <v>15</v>
      </c>
      <c r="C11" s="2" t="s">
        <v>16</v>
      </c>
      <c r="D11" s="14">
        <v>3.9</v>
      </c>
      <c r="E11" s="3" t="s">
        <v>17</v>
      </c>
      <c r="F11" s="14">
        <v>5.9</v>
      </c>
      <c r="G11" s="4">
        <v>150809</v>
      </c>
      <c r="H11" s="14">
        <v>7.1</v>
      </c>
      <c r="I11" s="3">
        <v>240206</v>
      </c>
      <c r="J11" s="14">
        <v>7.9</v>
      </c>
    </row>
    <row r="12" spans="2:10" x14ac:dyDescent="0.35">
      <c r="B12" s="1" t="s">
        <v>18</v>
      </c>
      <c r="C12" s="2" t="s">
        <v>19</v>
      </c>
      <c r="D12" s="14">
        <v>4.7</v>
      </c>
      <c r="E12" s="3" t="s">
        <v>20</v>
      </c>
      <c r="F12" s="14">
        <v>3.7</v>
      </c>
      <c r="G12" s="2" t="s">
        <v>21</v>
      </c>
      <c r="H12" s="14">
        <v>3.8</v>
      </c>
      <c r="I12" s="3">
        <v>106680</v>
      </c>
      <c r="J12" s="14">
        <v>3.5</v>
      </c>
    </row>
    <row r="13" spans="2:10" x14ac:dyDescent="0.35">
      <c r="B13" s="1" t="s">
        <v>22</v>
      </c>
      <c r="C13" s="399" t="s">
        <v>23</v>
      </c>
      <c r="D13" s="403">
        <v>8.3000000000000007</v>
      </c>
      <c r="E13" s="399">
        <v>202694</v>
      </c>
      <c r="F13" s="403">
        <v>11.1</v>
      </c>
      <c r="G13" s="5" t="s">
        <v>24</v>
      </c>
      <c r="H13" s="14">
        <v>6.5</v>
      </c>
      <c r="I13" s="3">
        <v>218421</v>
      </c>
      <c r="J13" s="14">
        <v>7.2</v>
      </c>
    </row>
    <row r="14" spans="2:10" x14ac:dyDescent="0.35">
      <c r="B14" s="1" t="s">
        <v>25</v>
      </c>
      <c r="C14" s="399"/>
      <c r="D14" s="403"/>
      <c r="E14" s="399"/>
      <c r="F14" s="403"/>
      <c r="G14" s="4">
        <v>86529</v>
      </c>
      <c r="H14" s="14">
        <v>4.0999999999999996</v>
      </c>
      <c r="I14" s="3">
        <v>123266</v>
      </c>
      <c r="J14" s="14">
        <v>4.0999999999999996</v>
      </c>
    </row>
    <row r="15" spans="2:10" x14ac:dyDescent="0.35">
      <c r="B15" s="1" t="s">
        <v>26</v>
      </c>
      <c r="C15" s="2" t="s">
        <v>27</v>
      </c>
      <c r="D15" s="14">
        <v>11.8</v>
      </c>
      <c r="E15" s="3" t="s">
        <v>28</v>
      </c>
      <c r="F15" s="14">
        <v>13.7</v>
      </c>
      <c r="G15" s="4">
        <v>342141</v>
      </c>
      <c r="H15" s="14">
        <v>16.2</v>
      </c>
      <c r="I15" s="3">
        <v>494605</v>
      </c>
      <c r="J15" s="14">
        <v>16.399999999999999</v>
      </c>
    </row>
    <row r="16" spans="2:10" x14ac:dyDescent="0.35">
      <c r="B16" s="1" t="s">
        <v>29</v>
      </c>
      <c r="C16" s="2" t="s">
        <v>30</v>
      </c>
      <c r="D16" s="14">
        <v>4.5</v>
      </c>
      <c r="E16" s="3" t="s">
        <v>31</v>
      </c>
      <c r="F16" s="14">
        <v>3.8</v>
      </c>
      <c r="G16" s="4">
        <v>86856</v>
      </c>
      <c r="H16" s="14">
        <v>4.0999999999999996</v>
      </c>
      <c r="I16" s="3">
        <v>120762</v>
      </c>
      <c r="J16" s="30">
        <v>4</v>
      </c>
    </row>
    <row r="17" spans="2:10" x14ac:dyDescent="0.35">
      <c r="B17" s="1" t="s">
        <v>32</v>
      </c>
      <c r="C17" s="2" t="s">
        <v>33</v>
      </c>
      <c r="D17" s="14">
        <v>12.7</v>
      </c>
      <c r="E17" s="3" t="s">
        <v>34</v>
      </c>
      <c r="F17" s="14">
        <v>12.5</v>
      </c>
      <c r="G17" s="4">
        <v>245446</v>
      </c>
      <c r="H17" s="14">
        <v>11.6</v>
      </c>
      <c r="I17" s="3">
        <v>337729</v>
      </c>
      <c r="J17" s="14">
        <v>11.2</v>
      </c>
    </row>
    <row r="18" spans="2:10" x14ac:dyDescent="0.35">
      <c r="B18" s="1" t="s">
        <v>35</v>
      </c>
      <c r="C18" s="2" t="s">
        <v>36</v>
      </c>
      <c r="D18" s="14">
        <v>3.7</v>
      </c>
      <c r="E18" s="3" t="s">
        <v>37</v>
      </c>
      <c r="F18" s="14">
        <v>3.7</v>
      </c>
      <c r="G18" s="4">
        <v>71233</v>
      </c>
      <c r="H18" s="14">
        <v>3.4</v>
      </c>
      <c r="I18" s="3">
        <v>102881</v>
      </c>
      <c r="J18" s="14">
        <v>3.4</v>
      </c>
    </row>
    <row r="19" spans="2:10" x14ac:dyDescent="0.35">
      <c r="B19" s="1" t="s">
        <v>38</v>
      </c>
      <c r="C19" s="2" t="s">
        <v>39</v>
      </c>
      <c r="D19" s="14">
        <v>13.5</v>
      </c>
      <c r="E19" s="3" t="s">
        <v>40</v>
      </c>
      <c r="F19" s="14">
        <v>12.5</v>
      </c>
      <c r="G19" s="4">
        <v>243166</v>
      </c>
      <c r="H19" s="14">
        <v>11.5</v>
      </c>
      <c r="I19" s="3">
        <v>316671</v>
      </c>
      <c r="J19" s="14">
        <v>10.5</v>
      </c>
    </row>
    <row r="20" spans="2:10" x14ac:dyDescent="0.35">
      <c r="B20" s="1" t="s">
        <v>41</v>
      </c>
      <c r="C20" s="6" t="s">
        <v>42</v>
      </c>
      <c r="D20" s="14">
        <v>9.6</v>
      </c>
      <c r="E20" s="3" t="s">
        <v>43</v>
      </c>
      <c r="F20" s="14">
        <v>8.8000000000000007</v>
      </c>
      <c r="G20" s="4">
        <v>176674</v>
      </c>
      <c r="H20" s="14">
        <v>8.4</v>
      </c>
      <c r="I20" s="3">
        <v>230801</v>
      </c>
      <c r="J20" s="14">
        <v>7.6</v>
      </c>
    </row>
    <row r="21" spans="2:10" x14ac:dyDescent="0.35">
      <c r="B21" s="1" t="s">
        <v>44</v>
      </c>
      <c r="C21" s="2" t="s">
        <v>45</v>
      </c>
      <c r="D21" s="14">
        <v>9.1</v>
      </c>
      <c r="E21" s="3" t="s">
        <v>46</v>
      </c>
      <c r="F21" s="14">
        <v>8.8000000000000007</v>
      </c>
      <c r="G21" s="4">
        <v>181973</v>
      </c>
      <c r="H21" s="14">
        <v>8.6</v>
      </c>
      <c r="I21" s="3">
        <v>257302</v>
      </c>
      <c r="J21" s="14">
        <v>8.5</v>
      </c>
    </row>
    <row r="22" spans="2:10" x14ac:dyDescent="0.35">
      <c r="B22" s="1" t="s">
        <v>47</v>
      </c>
      <c r="C22" s="2" t="s">
        <v>48</v>
      </c>
      <c r="D22" s="14">
        <v>7.3</v>
      </c>
      <c r="E22" s="3" t="s">
        <v>49</v>
      </c>
      <c r="F22" s="14">
        <v>7.4</v>
      </c>
      <c r="G22" s="4">
        <v>143903</v>
      </c>
      <c r="H22" s="14">
        <v>6.8</v>
      </c>
      <c r="I22" s="3">
        <v>220811</v>
      </c>
      <c r="J22" s="14">
        <v>7.3</v>
      </c>
    </row>
    <row r="23" spans="2:10" x14ac:dyDescent="0.35">
      <c r="B23" s="7" t="s">
        <v>50</v>
      </c>
      <c r="C23" s="8" t="s">
        <v>51</v>
      </c>
      <c r="D23" s="19">
        <v>6.4</v>
      </c>
      <c r="E23" s="9" t="s">
        <v>52</v>
      </c>
      <c r="F23" s="19">
        <v>4.4000000000000004</v>
      </c>
      <c r="G23" s="10">
        <v>90596</v>
      </c>
      <c r="H23" s="19">
        <v>4.3</v>
      </c>
      <c r="I23" s="9">
        <v>142373</v>
      </c>
      <c r="J23" s="19">
        <v>4.7</v>
      </c>
    </row>
  </sheetData>
  <mergeCells count="9">
    <mergeCell ref="G3:H3"/>
    <mergeCell ref="I3:J3"/>
    <mergeCell ref="B3:B4"/>
    <mergeCell ref="C13:C14"/>
    <mergeCell ref="E13:E14"/>
    <mergeCell ref="D13:D14"/>
    <mergeCell ref="F13:F14"/>
    <mergeCell ref="C3:D3"/>
    <mergeCell ref="E3:F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9621-6E4E-4C43-BAF0-9E8FAB2282CD}">
  <sheetPr>
    <tabColor rgb="FFFFC000"/>
  </sheetPr>
  <dimension ref="A1:P156"/>
  <sheetViews>
    <sheetView workbookViewId="0">
      <selection activeCell="Q26" sqref="Q26"/>
    </sheetView>
  </sheetViews>
  <sheetFormatPr defaultRowHeight="14.5" x14ac:dyDescent="0.35"/>
  <cols>
    <col min="1" max="1" width="8.7265625" style="499"/>
    <col min="2" max="2" width="14.90625" customWidth="1"/>
    <col min="6" max="6" width="11.26953125" customWidth="1"/>
  </cols>
  <sheetData>
    <row r="1" spans="2:16" x14ac:dyDescent="0.35">
      <c r="B1" s="392" t="s">
        <v>500</v>
      </c>
      <c r="C1" s="392"/>
      <c r="D1" s="392"/>
      <c r="E1" s="392"/>
      <c r="F1" s="392"/>
      <c r="I1" t="s">
        <v>472</v>
      </c>
    </row>
    <row r="2" spans="2:16" s="499" customFormat="1" x14ac:dyDescent="0.35">
      <c r="B2" s="392"/>
      <c r="C2" s="392"/>
      <c r="D2" s="392"/>
      <c r="E2" s="392"/>
      <c r="F2" s="392"/>
    </row>
    <row r="3" spans="2:16" x14ac:dyDescent="0.35">
      <c r="B3" s="434" t="s">
        <v>0</v>
      </c>
      <c r="C3" s="436" t="s">
        <v>499</v>
      </c>
      <c r="D3" s="436"/>
      <c r="E3" s="436"/>
      <c r="F3" s="436"/>
      <c r="J3" t="s">
        <v>473</v>
      </c>
      <c r="K3" t="s">
        <v>474</v>
      </c>
      <c r="L3" t="s">
        <v>475</v>
      </c>
      <c r="M3" t="s">
        <v>476</v>
      </c>
      <c r="N3" t="s">
        <v>477</v>
      </c>
      <c r="O3" t="s">
        <v>478</v>
      </c>
      <c r="P3" t="s">
        <v>479</v>
      </c>
    </row>
    <row r="4" spans="2:16" x14ac:dyDescent="0.35">
      <c r="B4" s="435"/>
      <c r="C4" s="134">
        <v>1991</v>
      </c>
      <c r="D4" s="134">
        <v>2001</v>
      </c>
      <c r="E4" s="134">
        <v>2011</v>
      </c>
      <c r="F4" s="135">
        <v>2023</v>
      </c>
      <c r="I4" t="s">
        <v>482</v>
      </c>
    </row>
    <row r="5" spans="2:16" x14ac:dyDescent="0.35">
      <c r="B5" t="s">
        <v>1</v>
      </c>
      <c r="C5" s="136">
        <v>6.1</v>
      </c>
      <c r="D5" s="136">
        <v>4.0999999999999996</v>
      </c>
      <c r="E5" s="136">
        <v>3.6</v>
      </c>
      <c r="F5" s="136">
        <f>P5</f>
        <v>3.7620714374093325</v>
      </c>
      <c r="G5" s="33"/>
      <c r="I5" t="s">
        <v>58</v>
      </c>
      <c r="J5">
        <f>SUM(J6:J12)</f>
        <v>758821</v>
      </c>
      <c r="K5">
        <v>43326</v>
      </c>
      <c r="L5">
        <v>42665</v>
      </c>
      <c r="M5">
        <v>85991</v>
      </c>
      <c r="P5" s="33">
        <f>SUM(O6:O12)</f>
        <v>3.7620714374093325</v>
      </c>
    </row>
    <row r="6" spans="2:16" x14ac:dyDescent="0.35">
      <c r="C6" s="137"/>
      <c r="D6" s="136"/>
      <c r="E6" s="136"/>
      <c r="F6" s="136"/>
      <c r="G6" s="33"/>
      <c r="I6" t="s">
        <v>426</v>
      </c>
      <c r="J6">
        <v>137860</v>
      </c>
      <c r="K6">
        <v>4190</v>
      </c>
      <c r="L6">
        <v>4003</v>
      </c>
      <c r="M6">
        <v>8193</v>
      </c>
      <c r="N6">
        <f t="shared" ref="N6:N12" si="0">M6/J6</f>
        <v>5.9429856376033659E-2</v>
      </c>
      <c r="O6">
        <f>N6*5</f>
        <v>0.29714928188016831</v>
      </c>
      <c r="P6" s="33"/>
    </row>
    <row r="7" spans="2:16" x14ac:dyDescent="0.35">
      <c r="B7" t="s">
        <v>3</v>
      </c>
      <c r="C7" s="136">
        <v>4.7</v>
      </c>
      <c r="D7" s="136">
        <v>3.4</v>
      </c>
      <c r="E7" s="136">
        <v>3</v>
      </c>
      <c r="F7" s="136">
        <f>P14</f>
        <v>3.0399327581811688</v>
      </c>
      <c r="G7" s="33"/>
      <c r="I7" t="s">
        <v>427</v>
      </c>
      <c r="J7">
        <v>103764</v>
      </c>
      <c r="K7">
        <v>9689</v>
      </c>
      <c r="L7">
        <v>9632</v>
      </c>
      <c r="M7">
        <v>19321</v>
      </c>
      <c r="N7">
        <f t="shared" si="0"/>
        <v>0.1862013800547396</v>
      </c>
      <c r="O7">
        <f t="shared" ref="O7:O70" si="1">N7*5</f>
        <v>0.93100690027369803</v>
      </c>
      <c r="P7" s="33"/>
    </row>
    <row r="8" spans="2:16" x14ac:dyDescent="0.35">
      <c r="B8" t="s">
        <v>7</v>
      </c>
      <c r="C8" s="136">
        <v>6.8</v>
      </c>
      <c r="D8" s="136">
        <v>4.5999999999999996</v>
      </c>
      <c r="E8" s="136">
        <v>4.3</v>
      </c>
      <c r="F8" s="136">
        <f>P23</f>
        <v>4.8712869610831033</v>
      </c>
      <c r="G8" s="33"/>
      <c r="I8" t="s">
        <v>428</v>
      </c>
      <c r="J8">
        <v>151521</v>
      </c>
      <c r="K8">
        <v>10120</v>
      </c>
      <c r="L8">
        <v>9891</v>
      </c>
      <c r="M8">
        <v>20011</v>
      </c>
      <c r="N8">
        <f t="shared" si="0"/>
        <v>0.13206750219441529</v>
      </c>
      <c r="O8">
        <f t="shared" si="1"/>
        <v>0.66033751097207649</v>
      </c>
      <c r="P8" s="33"/>
    </row>
    <row r="9" spans="2:16" x14ac:dyDescent="0.35">
      <c r="C9" s="136"/>
      <c r="D9" s="136"/>
      <c r="E9" s="136"/>
      <c r="F9" s="136"/>
      <c r="G9" s="33"/>
      <c r="I9" t="s">
        <v>429</v>
      </c>
      <c r="J9">
        <v>121295</v>
      </c>
      <c r="K9">
        <v>9350</v>
      </c>
      <c r="L9">
        <v>9233</v>
      </c>
      <c r="M9">
        <v>18583</v>
      </c>
      <c r="N9">
        <f t="shared" si="0"/>
        <v>0.15320499608392762</v>
      </c>
      <c r="O9">
        <f t="shared" si="1"/>
        <v>0.76602498041963818</v>
      </c>
      <c r="P9" s="33"/>
    </row>
    <row r="10" spans="2:16" x14ac:dyDescent="0.35">
      <c r="B10" t="s">
        <v>11</v>
      </c>
      <c r="C10" s="136">
        <v>3.8</v>
      </c>
      <c r="D10" s="136">
        <v>3.1</v>
      </c>
      <c r="E10" s="136">
        <v>3.1</v>
      </c>
      <c r="F10" s="136">
        <f>P32</f>
        <v>3.1914713553338343</v>
      </c>
      <c r="G10" s="33"/>
      <c r="I10" t="s">
        <v>433</v>
      </c>
      <c r="J10">
        <v>97471</v>
      </c>
      <c r="K10">
        <v>6438</v>
      </c>
      <c r="L10">
        <v>6432</v>
      </c>
      <c r="M10">
        <v>12870</v>
      </c>
      <c r="N10">
        <f t="shared" si="0"/>
        <v>0.13203927321972689</v>
      </c>
      <c r="O10">
        <f t="shared" si="1"/>
        <v>0.66019636609863441</v>
      </c>
      <c r="P10" s="33"/>
    </row>
    <row r="11" spans="2:16" x14ac:dyDescent="0.35">
      <c r="B11" t="s">
        <v>15</v>
      </c>
      <c r="C11" s="136">
        <v>5.0999999999999996</v>
      </c>
      <c r="D11" s="136">
        <v>3.2</v>
      </c>
      <c r="E11" s="136">
        <v>3</v>
      </c>
      <c r="F11" s="136">
        <f>P41</f>
        <v>2.9257025765217626</v>
      </c>
      <c r="G11" s="33"/>
      <c r="I11" t="s">
        <v>434</v>
      </c>
      <c r="J11">
        <v>80850</v>
      </c>
      <c r="K11">
        <v>3032</v>
      </c>
      <c r="L11">
        <v>2995</v>
      </c>
      <c r="M11">
        <v>6027</v>
      </c>
      <c r="N11">
        <f t="shared" si="0"/>
        <v>7.454545454545454E-2</v>
      </c>
      <c r="O11">
        <f t="shared" si="1"/>
        <v>0.37272727272727268</v>
      </c>
      <c r="P11" s="33"/>
    </row>
    <row r="12" spans="2:16" x14ac:dyDescent="0.35">
      <c r="B12" t="s">
        <v>18</v>
      </c>
      <c r="C12" s="136">
        <v>4.9000000000000004</v>
      </c>
      <c r="D12" s="136">
        <v>3.6</v>
      </c>
      <c r="E12" s="136">
        <v>3.5</v>
      </c>
      <c r="F12" s="136">
        <f>P50</f>
        <v>3.6807139668766631</v>
      </c>
      <c r="G12" s="33"/>
      <c r="I12" t="s">
        <v>435</v>
      </c>
      <c r="J12">
        <v>66060</v>
      </c>
      <c r="K12">
        <v>507</v>
      </c>
      <c r="L12">
        <v>479</v>
      </c>
      <c r="M12">
        <v>986</v>
      </c>
      <c r="N12">
        <f t="shared" si="0"/>
        <v>1.4925825007568876E-2</v>
      </c>
      <c r="O12">
        <f t="shared" si="1"/>
        <v>7.4629125037844385E-2</v>
      </c>
      <c r="P12" s="33"/>
    </row>
    <row r="13" spans="2:16" x14ac:dyDescent="0.35">
      <c r="B13" t="s">
        <v>22</v>
      </c>
      <c r="C13" s="437">
        <v>7.1</v>
      </c>
      <c r="D13" s="437">
        <v>5.5</v>
      </c>
      <c r="E13" s="138">
        <v>4.1717350575949963</v>
      </c>
      <c r="F13" s="136">
        <f>P59</f>
        <v>4.2943888980296414</v>
      </c>
      <c r="G13" s="33"/>
      <c r="I13" t="s">
        <v>483</v>
      </c>
      <c r="P13" s="33"/>
    </row>
    <row r="14" spans="2:16" x14ac:dyDescent="0.35">
      <c r="B14" t="s">
        <v>25</v>
      </c>
      <c r="C14" s="437"/>
      <c r="D14" s="437"/>
      <c r="E14" s="138">
        <v>4.8166065675919256</v>
      </c>
      <c r="F14" s="136">
        <f>P68</f>
        <v>5.2152845549745015</v>
      </c>
      <c r="G14" s="33"/>
      <c r="I14" t="s">
        <v>58</v>
      </c>
      <c r="J14">
        <f>SUM(J15:J21)</f>
        <v>449582</v>
      </c>
      <c r="K14">
        <f t="shared" ref="K14:M14" si="2">SUM(K15:K21)</f>
        <v>21354</v>
      </c>
      <c r="L14">
        <f t="shared" si="2"/>
        <v>20927</v>
      </c>
      <c r="M14">
        <f t="shared" si="2"/>
        <v>42281</v>
      </c>
      <c r="P14" s="33">
        <f>SUM(O15:O21)</f>
        <v>3.0399327581811688</v>
      </c>
    </row>
    <row r="15" spans="2:16" x14ac:dyDescent="0.35">
      <c r="B15" t="s">
        <v>26</v>
      </c>
      <c r="C15" s="136">
        <v>4.0999999999999996</v>
      </c>
      <c r="D15" s="136">
        <v>4.9000000000000004</v>
      </c>
      <c r="E15" s="136">
        <v>2.8</v>
      </c>
      <c r="F15" s="136">
        <f>P77</f>
        <v>2.564033820446014</v>
      </c>
      <c r="G15" s="33"/>
      <c r="I15" t="s">
        <v>426</v>
      </c>
      <c r="J15">
        <v>72076</v>
      </c>
      <c r="K15">
        <v>1588</v>
      </c>
      <c r="L15">
        <v>1501</v>
      </c>
      <c r="M15">
        <v>3089</v>
      </c>
      <c r="N15">
        <f t="shared" ref="N15:N21" si="3">M15/J15</f>
        <v>4.2857539264110109E-2</v>
      </c>
      <c r="O15">
        <f t="shared" si="1"/>
        <v>0.21428769632055056</v>
      </c>
      <c r="P15" s="33"/>
    </row>
    <row r="16" spans="2:16" x14ac:dyDescent="0.35">
      <c r="B16" t="s">
        <v>29</v>
      </c>
      <c r="C16" s="136">
        <v>6.2</v>
      </c>
      <c r="D16" s="136">
        <v>4.7</v>
      </c>
      <c r="E16" s="136">
        <v>4.9000000000000004</v>
      </c>
      <c r="F16" s="136">
        <f>P86</f>
        <v>4.3780136407946815</v>
      </c>
      <c r="G16" s="33"/>
      <c r="I16" t="s">
        <v>427</v>
      </c>
      <c r="J16">
        <v>63506</v>
      </c>
      <c r="K16">
        <v>4197</v>
      </c>
      <c r="L16">
        <v>4286</v>
      </c>
      <c r="M16">
        <v>8483</v>
      </c>
      <c r="N16">
        <f t="shared" si="3"/>
        <v>0.13357792964444304</v>
      </c>
      <c r="O16">
        <f t="shared" si="1"/>
        <v>0.66788964822221519</v>
      </c>
      <c r="P16" s="33"/>
    </row>
    <row r="17" spans="2:16" x14ac:dyDescent="0.35">
      <c r="B17" t="s">
        <v>32</v>
      </c>
      <c r="C17" s="136">
        <v>7.7</v>
      </c>
      <c r="D17" s="136">
        <v>5.3</v>
      </c>
      <c r="E17" s="136">
        <v>4.5999999999999996</v>
      </c>
      <c r="F17" s="136">
        <f>P95</f>
        <v>5.0092689087449269</v>
      </c>
      <c r="G17" s="33"/>
      <c r="I17" t="s">
        <v>428</v>
      </c>
      <c r="J17">
        <v>94774</v>
      </c>
      <c r="K17">
        <v>5204</v>
      </c>
      <c r="L17">
        <v>5048</v>
      </c>
      <c r="M17">
        <v>10252</v>
      </c>
      <c r="N17">
        <f t="shared" si="3"/>
        <v>0.10817312765104353</v>
      </c>
      <c r="O17">
        <f t="shared" si="1"/>
        <v>0.54086563825521772</v>
      </c>
      <c r="P17" s="33"/>
    </row>
    <row r="18" spans="2:16" x14ac:dyDescent="0.35">
      <c r="B18" t="s">
        <v>35</v>
      </c>
      <c r="C18" s="136">
        <v>6.1</v>
      </c>
      <c r="D18" s="136">
        <v>4.7</v>
      </c>
      <c r="E18" s="136">
        <v>4.4000000000000004</v>
      </c>
      <c r="F18" s="136">
        <f>P104</f>
        <v>4.9803329217715913</v>
      </c>
      <c r="G18" s="33"/>
      <c r="I18" t="s">
        <v>429</v>
      </c>
      <c r="J18">
        <v>76704</v>
      </c>
      <c r="K18">
        <v>5116</v>
      </c>
      <c r="L18">
        <v>4974</v>
      </c>
      <c r="M18">
        <v>10090</v>
      </c>
      <c r="N18">
        <f t="shared" si="3"/>
        <v>0.13154463913224865</v>
      </c>
      <c r="O18">
        <f t="shared" si="1"/>
        <v>0.65772319566124327</v>
      </c>
      <c r="P18" s="33"/>
    </row>
    <row r="19" spans="2:16" x14ac:dyDescent="0.35">
      <c r="B19" t="s">
        <v>38</v>
      </c>
      <c r="C19" s="136">
        <v>5.7</v>
      </c>
      <c r="D19" s="136">
        <v>4.9000000000000004</v>
      </c>
      <c r="E19" s="136">
        <v>3.8</v>
      </c>
      <c r="F19" s="136">
        <f>P113</f>
        <v>4.3408943471032586</v>
      </c>
      <c r="G19" s="33"/>
      <c r="I19" t="s">
        <v>433</v>
      </c>
      <c r="J19">
        <v>59715</v>
      </c>
      <c r="K19">
        <v>3548</v>
      </c>
      <c r="L19">
        <v>3434</v>
      </c>
      <c r="M19">
        <v>6982</v>
      </c>
      <c r="N19">
        <f t="shared" si="3"/>
        <v>0.11692204638700494</v>
      </c>
      <c r="O19">
        <f t="shared" si="1"/>
        <v>0.5846102319350247</v>
      </c>
      <c r="P19" s="33"/>
    </row>
    <row r="20" spans="2:16" x14ac:dyDescent="0.35">
      <c r="B20" t="s">
        <v>41</v>
      </c>
      <c r="C20" s="136">
        <v>5.6</v>
      </c>
      <c r="D20" s="136">
        <v>3.7</v>
      </c>
      <c r="E20" s="136">
        <v>3</v>
      </c>
      <c r="F20" s="136">
        <f>P122</f>
        <v>3.0798180655287308</v>
      </c>
      <c r="G20" s="33"/>
      <c r="I20" t="s">
        <v>434</v>
      </c>
      <c r="J20">
        <v>46970</v>
      </c>
      <c r="K20">
        <v>1475</v>
      </c>
      <c r="L20">
        <v>1480</v>
      </c>
      <c r="M20">
        <v>2955</v>
      </c>
      <c r="N20">
        <f t="shared" si="3"/>
        <v>6.291249733872685E-2</v>
      </c>
      <c r="O20">
        <f t="shared" si="1"/>
        <v>0.31456248669363424</v>
      </c>
      <c r="P20" s="33"/>
    </row>
    <row r="21" spans="2:16" x14ac:dyDescent="0.35">
      <c r="B21" t="s">
        <v>44</v>
      </c>
      <c r="C21" s="136">
        <v>6.7</v>
      </c>
      <c r="D21" s="136">
        <v>4.5999999999999996</v>
      </c>
      <c r="E21" s="136">
        <v>4.0999999999999996</v>
      </c>
      <c r="F21" s="136">
        <f>P131</f>
        <v>4.3900542761964463</v>
      </c>
      <c r="G21" s="33"/>
      <c r="I21" t="s">
        <v>435</v>
      </c>
      <c r="J21">
        <v>35837</v>
      </c>
      <c r="K21">
        <v>226</v>
      </c>
      <c r="L21">
        <v>204</v>
      </c>
      <c r="M21">
        <v>430</v>
      </c>
      <c r="N21">
        <f t="shared" si="3"/>
        <v>1.1998772218656695E-2</v>
      </c>
      <c r="O21">
        <f t="shared" si="1"/>
        <v>5.9993861093283474E-2</v>
      </c>
      <c r="P21" s="33"/>
    </row>
    <row r="22" spans="2:16" x14ac:dyDescent="0.35">
      <c r="B22" t="s">
        <v>47</v>
      </c>
      <c r="C22" s="136">
        <v>5.7</v>
      </c>
      <c r="D22" s="136">
        <v>4.0999999999999996</v>
      </c>
      <c r="E22" s="136">
        <v>4</v>
      </c>
      <c r="F22" s="136">
        <f>P140</f>
        <v>4.128166579959335</v>
      </c>
      <c r="G22" s="33"/>
      <c r="I22" t="s">
        <v>484</v>
      </c>
      <c r="P22" s="33"/>
    </row>
    <row r="23" spans="2:16" x14ac:dyDescent="0.35">
      <c r="B23" s="31" t="s">
        <v>50</v>
      </c>
      <c r="C23" s="139">
        <v>6.7</v>
      </c>
      <c r="D23" s="139">
        <v>3.8</v>
      </c>
      <c r="E23" s="139">
        <v>4.0999999999999996</v>
      </c>
      <c r="F23" s="139">
        <f>P149</f>
        <v>4.5228122818775569</v>
      </c>
      <c r="G23" s="33"/>
      <c r="I23" t="s">
        <v>58</v>
      </c>
      <c r="J23">
        <f>SUM(J24:J30)</f>
        <v>309239</v>
      </c>
      <c r="K23">
        <f t="shared" ref="K23:M23" si="4">SUM(K24:K30)</f>
        <v>21972</v>
      </c>
      <c r="L23">
        <f t="shared" si="4"/>
        <v>21738</v>
      </c>
      <c r="M23">
        <f t="shared" si="4"/>
        <v>43710</v>
      </c>
      <c r="P23" s="33">
        <f>SUM(O24:O30)</f>
        <v>4.8712869610831033</v>
      </c>
    </row>
    <row r="24" spans="2:16" x14ac:dyDescent="0.35">
      <c r="I24" t="s">
        <v>426</v>
      </c>
      <c r="J24">
        <v>65784</v>
      </c>
      <c r="K24">
        <v>2602</v>
      </c>
      <c r="L24">
        <v>2502</v>
      </c>
      <c r="M24">
        <v>5104</v>
      </c>
      <c r="N24">
        <f t="shared" ref="N24:N70" si="5">M24/J24</f>
        <v>7.7587255259637597E-2</v>
      </c>
      <c r="O24">
        <f t="shared" si="1"/>
        <v>0.387936276298188</v>
      </c>
      <c r="P24" s="33"/>
    </row>
    <row r="25" spans="2:16" x14ac:dyDescent="0.35">
      <c r="I25" t="s">
        <v>427</v>
      </c>
      <c r="J25">
        <v>40258</v>
      </c>
      <c r="K25">
        <v>5492</v>
      </c>
      <c r="L25">
        <v>5346</v>
      </c>
      <c r="M25">
        <v>10838</v>
      </c>
      <c r="N25">
        <f t="shared" si="5"/>
        <v>0.26921357245764815</v>
      </c>
      <c r="O25">
        <f t="shared" si="1"/>
        <v>1.3460678622882407</v>
      </c>
      <c r="P25" s="33"/>
    </row>
    <row r="26" spans="2:16" x14ac:dyDescent="0.35">
      <c r="I26" t="s">
        <v>428</v>
      </c>
      <c r="J26">
        <v>56747</v>
      </c>
      <c r="K26">
        <v>4916</v>
      </c>
      <c r="L26">
        <v>4843</v>
      </c>
      <c r="M26">
        <v>9759</v>
      </c>
      <c r="N26">
        <f t="shared" si="5"/>
        <v>0.17197384883782402</v>
      </c>
      <c r="O26">
        <f t="shared" si="1"/>
        <v>0.85986924418912003</v>
      </c>
      <c r="P26" s="33"/>
    </row>
    <row r="27" spans="2:16" x14ac:dyDescent="0.35">
      <c r="I27" t="s">
        <v>429</v>
      </c>
      <c r="J27">
        <v>44591</v>
      </c>
      <c r="K27">
        <v>4234</v>
      </c>
      <c r="L27">
        <v>4259</v>
      </c>
      <c r="M27">
        <v>8493</v>
      </c>
      <c r="N27">
        <f t="shared" si="5"/>
        <v>0.19046444349756678</v>
      </c>
      <c r="O27">
        <f t="shared" si="1"/>
        <v>0.95232221748783386</v>
      </c>
      <c r="P27" s="33"/>
    </row>
    <row r="28" spans="2:16" x14ac:dyDescent="0.35">
      <c r="I28" t="s">
        <v>433</v>
      </c>
      <c r="J28">
        <v>37756</v>
      </c>
      <c r="K28">
        <v>2890</v>
      </c>
      <c r="L28">
        <v>2998</v>
      </c>
      <c r="M28">
        <v>5888</v>
      </c>
      <c r="N28">
        <f t="shared" si="5"/>
        <v>0.15594872338171417</v>
      </c>
      <c r="O28">
        <f t="shared" si="1"/>
        <v>0.77974361690857086</v>
      </c>
      <c r="P28" s="33"/>
    </row>
    <row r="29" spans="2:16" x14ac:dyDescent="0.35">
      <c r="I29" t="s">
        <v>434</v>
      </c>
      <c r="J29">
        <v>33880</v>
      </c>
      <c r="K29">
        <v>1557</v>
      </c>
      <c r="L29">
        <v>1515</v>
      </c>
      <c r="M29">
        <v>3072</v>
      </c>
      <c r="N29">
        <f t="shared" si="5"/>
        <v>9.0672963400236131E-2</v>
      </c>
      <c r="O29">
        <f t="shared" si="1"/>
        <v>0.45336481700118064</v>
      </c>
      <c r="P29" s="33"/>
    </row>
    <row r="30" spans="2:16" x14ac:dyDescent="0.35">
      <c r="I30" t="s">
        <v>435</v>
      </c>
      <c r="J30">
        <v>30223</v>
      </c>
      <c r="K30">
        <v>281</v>
      </c>
      <c r="L30">
        <v>275</v>
      </c>
      <c r="M30">
        <v>556</v>
      </c>
      <c r="N30">
        <f t="shared" si="5"/>
        <v>1.8396585381993846E-2</v>
      </c>
      <c r="O30">
        <f t="shared" si="1"/>
        <v>9.1982926909969231E-2</v>
      </c>
      <c r="P30" s="33"/>
    </row>
    <row r="31" spans="2:16" x14ac:dyDescent="0.35">
      <c r="I31" t="s">
        <v>485</v>
      </c>
      <c r="P31" s="33"/>
    </row>
    <row r="32" spans="2:16" x14ac:dyDescent="0.35">
      <c r="I32" t="s">
        <v>58</v>
      </c>
      <c r="J32" s="62">
        <f>SUM(J33:J39)</f>
        <v>30081</v>
      </c>
      <c r="K32">
        <v>1433</v>
      </c>
      <c r="L32">
        <v>1483</v>
      </c>
      <c r="M32">
        <v>2916</v>
      </c>
      <c r="P32" s="33">
        <f>SUM(O33:O39)</f>
        <v>3.1914713553338343</v>
      </c>
    </row>
    <row r="33" spans="9:16" x14ac:dyDescent="0.35">
      <c r="I33" t="s">
        <v>426</v>
      </c>
      <c r="J33" s="62">
        <v>3965</v>
      </c>
      <c r="K33">
        <v>91</v>
      </c>
      <c r="L33">
        <v>83</v>
      </c>
      <c r="M33">
        <v>174</v>
      </c>
      <c r="N33">
        <f t="shared" si="5"/>
        <v>4.3883984867591423E-2</v>
      </c>
      <c r="O33">
        <f t="shared" si="1"/>
        <v>0.21941992433795712</v>
      </c>
      <c r="P33" s="33"/>
    </row>
    <row r="34" spans="9:16" x14ac:dyDescent="0.35">
      <c r="I34" t="s">
        <v>427</v>
      </c>
      <c r="J34" s="62">
        <v>3487</v>
      </c>
      <c r="K34">
        <v>325</v>
      </c>
      <c r="L34">
        <v>288</v>
      </c>
      <c r="M34">
        <v>613</v>
      </c>
      <c r="N34">
        <f t="shared" si="5"/>
        <v>0.17579581301978778</v>
      </c>
      <c r="O34">
        <f t="shared" si="1"/>
        <v>0.87897906509893886</v>
      </c>
      <c r="P34" s="33"/>
    </row>
    <row r="35" spans="9:16" x14ac:dyDescent="0.35">
      <c r="I35" t="s">
        <v>428</v>
      </c>
      <c r="J35" s="62">
        <v>6521</v>
      </c>
      <c r="K35">
        <v>356</v>
      </c>
      <c r="L35">
        <v>374</v>
      </c>
      <c r="M35">
        <v>730</v>
      </c>
      <c r="N35">
        <f t="shared" si="5"/>
        <v>0.11194602054899555</v>
      </c>
      <c r="O35">
        <f t="shared" si="1"/>
        <v>0.5597301027449777</v>
      </c>
      <c r="P35" s="33"/>
    </row>
    <row r="36" spans="9:16" x14ac:dyDescent="0.35">
      <c r="I36" t="s">
        <v>429</v>
      </c>
      <c r="J36" s="62">
        <v>5493</v>
      </c>
      <c r="K36">
        <v>366</v>
      </c>
      <c r="L36">
        <v>353</v>
      </c>
      <c r="M36">
        <v>719</v>
      </c>
      <c r="N36">
        <f t="shared" si="5"/>
        <v>0.1308938649189878</v>
      </c>
      <c r="O36">
        <f t="shared" si="1"/>
        <v>0.65446932459493901</v>
      </c>
      <c r="P36" s="33"/>
    </row>
    <row r="37" spans="9:16" x14ac:dyDescent="0.35">
      <c r="I37" t="s">
        <v>433</v>
      </c>
      <c r="J37" s="62">
        <v>4141</v>
      </c>
      <c r="K37">
        <v>192</v>
      </c>
      <c r="L37">
        <v>244</v>
      </c>
      <c r="M37">
        <v>436</v>
      </c>
      <c r="N37">
        <f t="shared" si="5"/>
        <v>0.10528857763825163</v>
      </c>
      <c r="O37">
        <f t="shared" si="1"/>
        <v>0.52644288819125817</v>
      </c>
      <c r="P37" s="33"/>
    </row>
    <row r="38" spans="9:16" x14ac:dyDescent="0.35">
      <c r="I38" t="s">
        <v>434</v>
      </c>
      <c r="J38" s="62">
        <v>3579</v>
      </c>
      <c r="K38">
        <v>86</v>
      </c>
      <c r="L38">
        <v>123</v>
      </c>
      <c r="M38">
        <v>209</v>
      </c>
      <c r="N38">
        <f t="shared" si="5"/>
        <v>5.8396200055881531E-2</v>
      </c>
      <c r="O38">
        <f t="shared" si="1"/>
        <v>0.29198100027940765</v>
      </c>
      <c r="P38" s="33"/>
    </row>
    <row r="39" spans="9:16" x14ac:dyDescent="0.35">
      <c r="I39" t="s">
        <v>435</v>
      </c>
      <c r="J39" s="62">
        <v>2895</v>
      </c>
      <c r="K39">
        <v>17</v>
      </c>
      <c r="L39">
        <v>18</v>
      </c>
      <c r="M39">
        <v>35</v>
      </c>
      <c r="N39">
        <f t="shared" si="5"/>
        <v>1.2089810017271158E-2</v>
      </c>
      <c r="O39">
        <f t="shared" si="1"/>
        <v>6.0449050086355788E-2</v>
      </c>
      <c r="P39" s="33"/>
    </row>
    <row r="40" spans="9:16" x14ac:dyDescent="0.35">
      <c r="I40" t="s">
        <v>486</v>
      </c>
      <c r="P40" s="33"/>
    </row>
    <row r="41" spans="9:16" x14ac:dyDescent="0.35">
      <c r="I41" t="s">
        <v>58</v>
      </c>
      <c r="J41" s="62">
        <f>SUM(J42:J48)</f>
        <v>66264</v>
      </c>
      <c r="K41">
        <v>3070</v>
      </c>
      <c r="L41">
        <v>2944</v>
      </c>
      <c r="M41">
        <v>6014</v>
      </c>
      <c r="P41" s="33">
        <f>SUM(O42:O48)</f>
        <v>2.9257025765217626</v>
      </c>
    </row>
    <row r="42" spans="9:16" x14ac:dyDescent="0.35">
      <c r="I42" t="s">
        <v>426</v>
      </c>
      <c r="J42" s="62">
        <v>9120</v>
      </c>
      <c r="K42">
        <v>166</v>
      </c>
      <c r="L42">
        <v>181</v>
      </c>
      <c r="M42">
        <v>347</v>
      </c>
      <c r="N42">
        <f t="shared" si="5"/>
        <v>3.8048245614035088E-2</v>
      </c>
      <c r="O42">
        <f t="shared" si="1"/>
        <v>0.19024122807017543</v>
      </c>
      <c r="P42" s="33"/>
    </row>
    <row r="43" spans="9:16" x14ac:dyDescent="0.35">
      <c r="I43" t="s">
        <v>427</v>
      </c>
      <c r="J43" s="62">
        <v>7866</v>
      </c>
      <c r="K43">
        <v>540</v>
      </c>
      <c r="L43">
        <v>527</v>
      </c>
      <c r="M43">
        <v>1067</v>
      </c>
      <c r="N43">
        <f t="shared" si="5"/>
        <v>0.13564708873633358</v>
      </c>
      <c r="O43">
        <f t="shared" si="1"/>
        <v>0.67823544368166788</v>
      </c>
      <c r="P43" s="33"/>
    </row>
    <row r="44" spans="9:16" x14ac:dyDescent="0.35">
      <c r="I44" t="s">
        <v>428</v>
      </c>
      <c r="J44" s="62">
        <v>13655</v>
      </c>
      <c r="K44">
        <v>788</v>
      </c>
      <c r="L44">
        <v>691</v>
      </c>
      <c r="M44">
        <v>1479</v>
      </c>
      <c r="N44">
        <f t="shared" si="5"/>
        <v>0.10831197363603076</v>
      </c>
      <c r="O44">
        <f t="shared" si="1"/>
        <v>0.54155986818015378</v>
      </c>
      <c r="P44" s="33"/>
    </row>
    <row r="45" spans="9:16" x14ac:dyDescent="0.35">
      <c r="I45" t="s">
        <v>429</v>
      </c>
      <c r="J45" s="62">
        <v>12305</v>
      </c>
      <c r="K45">
        <v>799</v>
      </c>
      <c r="L45">
        <v>767</v>
      </c>
      <c r="M45">
        <v>1566</v>
      </c>
      <c r="N45">
        <f t="shared" si="5"/>
        <v>0.12726533929297035</v>
      </c>
      <c r="O45">
        <f t="shared" si="1"/>
        <v>0.63632669646485174</v>
      </c>
      <c r="P45" s="33"/>
    </row>
    <row r="46" spans="9:16" x14ac:dyDescent="0.35">
      <c r="I46" t="s">
        <v>433</v>
      </c>
      <c r="J46" s="62">
        <v>9886</v>
      </c>
      <c r="K46">
        <v>508</v>
      </c>
      <c r="L46">
        <v>518</v>
      </c>
      <c r="M46">
        <v>1026</v>
      </c>
      <c r="N46">
        <f t="shared" si="5"/>
        <v>0.10378312765527008</v>
      </c>
      <c r="O46">
        <f t="shared" si="1"/>
        <v>0.51891563827635034</v>
      </c>
      <c r="P46" s="33"/>
    </row>
    <row r="47" spans="9:16" x14ac:dyDescent="0.35">
      <c r="I47" t="s">
        <v>434</v>
      </c>
      <c r="J47" s="62">
        <v>7701</v>
      </c>
      <c r="K47">
        <v>229</v>
      </c>
      <c r="L47">
        <v>224</v>
      </c>
      <c r="M47">
        <v>453</v>
      </c>
      <c r="N47">
        <f t="shared" si="5"/>
        <v>5.8823529411764705E-2</v>
      </c>
      <c r="O47">
        <f t="shared" si="1"/>
        <v>0.29411764705882354</v>
      </c>
      <c r="P47" s="33"/>
    </row>
    <row r="48" spans="9:16" x14ac:dyDescent="0.35">
      <c r="I48" t="s">
        <v>435</v>
      </c>
      <c r="J48" s="62">
        <v>5731</v>
      </c>
      <c r="K48">
        <v>40</v>
      </c>
      <c r="L48">
        <v>36</v>
      </c>
      <c r="M48">
        <v>76</v>
      </c>
      <c r="N48">
        <f t="shared" si="5"/>
        <v>1.3261210957948003E-2</v>
      </c>
      <c r="O48">
        <f t="shared" si="1"/>
        <v>6.6306054789740013E-2</v>
      </c>
      <c r="P48" s="33"/>
    </row>
    <row r="49" spans="9:16" x14ac:dyDescent="0.35">
      <c r="I49" t="s">
        <v>487</v>
      </c>
      <c r="P49" s="33"/>
    </row>
    <row r="50" spans="9:16" x14ac:dyDescent="0.35">
      <c r="I50" t="s">
        <v>58</v>
      </c>
      <c r="J50" s="62">
        <f>SUM(J51:J57)</f>
        <v>25284</v>
      </c>
      <c r="K50">
        <v>1458</v>
      </c>
      <c r="L50">
        <v>1338</v>
      </c>
      <c r="M50">
        <v>2796</v>
      </c>
      <c r="P50" s="33">
        <f>SUM(O51:O57)</f>
        <v>3.6807139668766631</v>
      </c>
    </row>
    <row r="51" spans="9:16" x14ac:dyDescent="0.35">
      <c r="I51" t="s">
        <v>426</v>
      </c>
      <c r="J51" s="62">
        <v>4636</v>
      </c>
      <c r="K51">
        <v>150</v>
      </c>
      <c r="L51">
        <v>121</v>
      </c>
      <c r="M51">
        <v>271</v>
      </c>
      <c r="N51">
        <f t="shared" si="5"/>
        <v>5.8455565142364108E-2</v>
      </c>
      <c r="O51">
        <f t="shared" si="1"/>
        <v>0.29227782571182054</v>
      </c>
      <c r="P51" s="33"/>
    </row>
    <row r="52" spans="9:16" x14ac:dyDescent="0.35">
      <c r="I52" t="s">
        <v>427</v>
      </c>
      <c r="J52" s="62">
        <v>3235</v>
      </c>
      <c r="K52">
        <v>355</v>
      </c>
      <c r="L52">
        <v>327</v>
      </c>
      <c r="M52">
        <v>682</v>
      </c>
      <c r="N52">
        <f t="shared" si="5"/>
        <v>0.21081916537867079</v>
      </c>
      <c r="O52">
        <f t="shared" si="1"/>
        <v>1.054095826893354</v>
      </c>
      <c r="P52" s="33"/>
    </row>
    <row r="53" spans="9:16" x14ac:dyDescent="0.35">
      <c r="I53" t="s">
        <v>428</v>
      </c>
      <c r="J53" s="62">
        <v>4911</v>
      </c>
      <c r="K53">
        <v>338</v>
      </c>
      <c r="L53">
        <v>338</v>
      </c>
      <c r="M53">
        <v>676</v>
      </c>
      <c r="N53">
        <f t="shared" si="5"/>
        <v>0.13765017308083893</v>
      </c>
      <c r="O53">
        <f t="shared" si="1"/>
        <v>0.68825086540419467</v>
      </c>
      <c r="P53" s="33"/>
    </row>
    <row r="54" spans="9:16" x14ac:dyDescent="0.35">
      <c r="I54" t="s">
        <v>429</v>
      </c>
      <c r="J54" s="62">
        <v>4039</v>
      </c>
      <c r="K54">
        <v>304</v>
      </c>
      <c r="L54">
        <v>292</v>
      </c>
      <c r="M54">
        <v>596</v>
      </c>
      <c r="N54">
        <f t="shared" si="5"/>
        <v>0.14756127754394652</v>
      </c>
      <c r="O54">
        <f t="shared" si="1"/>
        <v>0.73780638771973261</v>
      </c>
      <c r="P54" s="33"/>
    </row>
    <row r="55" spans="9:16" x14ac:dyDescent="0.35">
      <c r="I55" t="s">
        <v>433</v>
      </c>
      <c r="J55" s="62">
        <v>3394</v>
      </c>
      <c r="K55">
        <v>217</v>
      </c>
      <c r="L55">
        <v>176</v>
      </c>
      <c r="M55">
        <v>393</v>
      </c>
      <c r="N55">
        <f t="shared" si="5"/>
        <v>0.11579257513258692</v>
      </c>
      <c r="O55">
        <f t="shared" si="1"/>
        <v>0.57896287566293458</v>
      </c>
      <c r="P55" s="33"/>
    </row>
    <row r="56" spans="9:16" x14ac:dyDescent="0.35">
      <c r="I56" t="s">
        <v>434</v>
      </c>
      <c r="J56" s="62">
        <v>2747</v>
      </c>
      <c r="K56">
        <v>85</v>
      </c>
      <c r="L56">
        <v>77</v>
      </c>
      <c r="M56">
        <v>162</v>
      </c>
      <c r="N56">
        <f t="shared" si="5"/>
        <v>5.8973425555151074E-2</v>
      </c>
      <c r="O56">
        <f t="shared" si="1"/>
        <v>0.29486712777575536</v>
      </c>
      <c r="P56" s="33"/>
    </row>
    <row r="57" spans="9:16" x14ac:dyDescent="0.35">
      <c r="I57" t="s">
        <v>435</v>
      </c>
      <c r="J57" s="62">
        <v>2322</v>
      </c>
      <c r="K57">
        <v>9</v>
      </c>
      <c r="L57">
        <v>7</v>
      </c>
      <c r="M57">
        <v>16</v>
      </c>
      <c r="N57">
        <f t="shared" si="5"/>
        <v>6.8906115417743325E-3</v>
      </c>
      <c r="O57">
        <f t="shared" si="1"/>
        <v>3.4453057708871665E-2</v>
      </c>
      <c r="P57" s="33"/>
    </row>
    <row r="58" spans="9:16" x14ac:dyDescent="0.35">
      <c r="I58" t="s">
        <v>488</v>
      </c>
      <c r="P58" s="33"/>
    </row>
    <row r="59" spans="9:16" x14ac:dyDescent="0.35">
      <c r="I59" t="s">
        <v>58</v>
      </c>
      <c r="J59" s="62">
        <f>SUM(J60:J66)</f>
        <v>54813</v>
      </c>
      <c r="K59">
        <v>3540</v>
      </c>
      <c r="L59">
        <v>3500</v>
      </c>
      <c r="M59">
        <v>7040</v>
      </c>
      <c r="P59" s="33">
        <f>SUM(O60:O66)</f>
        <v>4.2943888980296414</v>
      </c>
    </row>
    <row r="60" spans="9:16" x14ac:dyDescent="0.35">
      <c r="I60" t="s">
        <v>426</v>
      </c>
      <c r="J60" s="62">
        <v>12419</v>
      </c>
      <c r="K60">
        <v>511</v>
      </c>
      <c r="L60">
        <v>458</v>
      </c>
      <c r="M60">
        <v>969</v>
      </c>
      <c r="N60">
        <f t="shared" si="5"/>
        <v>7.8025605926403091E-2</v>
      </c>
      <c r="O60">
        <f t="shared" si="1"/>
        <v>0.39012802963201543</v>
      </c>
      <c r="P60" s="33"/>
    </row>
    <row r="61" spans="9:16" x14ac:dyDescent="0.35">
      <c r="I61" t="s">
        <v>427</v>
      </c>
      <c r="J61" s="62">
        <v>7581</v>
      </c>
      <c r="K61">
        <v>773</v>
      </c>
      <c r="L61">
        <v>747</v>
      </c>
      <c r="M61">
        <v>1520</v>
      </c>
      <c r="N61">
        <f t="shared" si="5"/>
        <v>0.20050125313283207</v>
      </c>
      <c r="O61">
        <f t="shared" si="1"/>
        <v>1.0025062656641603</v>
      </c>
      <c r="P61" s="33"/>
    </row>
    <row r="62" spans="9:16" x14ac:dyDescent="0.35">
      <c r="I62" t="s">
        <v>428</v>
      </c>
      <c r="J62" s="62">
        <v>10651</v>
      </c>
      <c r="K62">
        <v>748</v>
      </c>
      <c r="L62">
        <v>737</v>
      </c>
      <c r="M62">
        <v>1485</v>
      </c>
      <c r="N62">
        <f t="shared" si="5"/>
        <v>0.1394235283072012</v>
      </c>
      <c r="O62">
        <f t="shared" si="1"/>
        <v>0.69711764153600597</v>
      </c>
      <c r="P62" s="33"/>
    </row>
    <row r="63" spans="9:16" x14ac:dyDescent="0.35">
      <c r="I63" t="s">
        <v>429</v>
      </c>
      <c r="J63" s="62">
        <v>8233</v>
      </c>
      <c r="K63">
        <v>738</v>
      </c>
      <c r="L63">
        <v>747</v>
      </c>
      <c r="M63">
        <v>1485</v>
      </c>
      <c r="N63">
        <f t="shared" si="5"/>
        <v>0.18037167496659784</v>
      </c>
      <c r="O63">
        <f t="shared" si="1"/>
        <v>0.90185837483298914</v>
      </c>
      <c r="P63" s="33"/>
    </row>
    <row r="64" spans="9:16" x14ac:dyDescent="0.35">
      <c r="I64" t="s">
        <v>433</v>
      </c>
      <c r="J64" s="62">
        <v>6692</v>
      </c>
      <c r="K64">
        <v>534</v>
      </c>
      <c r="L64">
        <v>539</v>
      </c>
      <c r="M64">
        <v>1073</v>
      </c>
      <c r="N64">
        <f t="shared" si="5"/>
        <v>0.16034070531978481</v>
      </c>
      <c r="O64">
        <f t="shared" si="1"/>
        <v>0.80170352659892408</v>
      </c>
      <c r="P64" s="33"/>
    </row>
    <row r="65" spans="9:16" x14ac:dyDescent="0.35">
      <c r="I65" t="s">
        <v>434</v>
      </c>
      <c r="J65" s="62">
        <v>5325</v>
      </c>
      <c r="K65">
        <v>207</v>
      </c>
      <c r="L65">
        <v>230</v>
      </c>
      <c r="M65">
        <v>437</v>
      </c>
      <c r="N65">
        <f t="shared" si="5"/>
        <v>8.2065727699530522E-2</v>
      </c>
      <c r="O65">
        <f t="shared" si="1"/>
        <v>0.41032863849765261</v>
      </c>
      <c r="P65" s="33"/>
    </row>
    <row r="66" spans="9:16" x14ac:dyDescent="0.35">
      <c r="I66" t="s">
        <v>435</v>
      </c>
      <c r="J66" s="62">
        <v>3912</v>
      </c>
      <c r="K66">
        <v>29</v>
      </c>
      <c r="L66">
        <v>42</v>
      </c>
      <c r="M66">
        <v>71</v>
      </c>
      <c r="N66">
        <f t="shared" si="5"/>
        <v>1.8149284253578733E-2</v>
      </c>
      <c r="O66">
        <f t="shared" si="1"/>
        <v>9.0746421267893659E-2</v>
      </c>
      <c r="P66" s="33"/>
    </row>
    <row r="67" spans="9:16" x14ac:dyDescent="0.35">
      <c r="I67" t="s">
        <v>489</v>
      </c>
      <c r="P67" s="33"/>
    </row>
    <row r="68" spans="9:16" x14ac:dyDescent="0.35">
      <c r="I68" t="s">
        <v>58</v>
      </c>
      <c r="J68" s="62">
        <f>SUM(J69:J75)</f>
        <v>27545</v>
      </c>
      <c r="K68">
        <v>2176</v>
      </c>
      <c r="L68">
        <v>2072</v>
      </c>
      <c r="M68">
        <v>4248</v>
      </c>
      <c r="P68" s="33">
        <f>SUM(O69:O75)</f>
        <v>5.2152845549745015</v>
      </c>
    </row>
    <row r="69" spans="9:16" x14ac:dyDescent="0.35">
      <c r="I69" t="s">
        <v>426</v>
      </c>
      <c r="J69" s="62">
        <v>6650</v>
      </c>
      <c r="K69">
        <v>343</v>
      </c>
      <c r="L69">
        <v>322</v>
      </c>
      <c r="M69">
        <v>665</v>
      </c>
      <c r="N69">
        <f t="shared" si="5"/>
        <v>0.1</v>
      </c>
      <c r="O69">
        <f t="shared" si="1"/>
        <v>0.5</v>
      </c>
      <c r="P69" s="33"/>
    </row>
    <row r="70" spans="9:16" x14ac:dyDescent="0.35">
      <c r="I70" t="s">
        <v>427</v>
      </c>
      <c r="J70" s="62">
        <v>4202</v>
      </c>
      <c r="K70">
        <v>549</v>
      </c>
      <c r="L70">
        <v>488</v>
      </c>
      <c r="M70">
        <v>1037</v>
      </c>
      <c r="N70">
        <f t="shared" si="5"/>
        <v>0.24678724416944312</v>
      </c>
      <c r="O70">
        <f t="shared" si="1"/>
        <v>1.2339362208472155</v>
      </c>
      <c r="P70" s="33"/>
    </row>
    <row r="71" spans="9:16" x14ac:dyDescent="0.35">
      <c r="I71" t="s">
        <v>428</v>
      </c>
      <c r="J71" s="62">
        <v>5039</v>
      </c>
      <c r="K71">
        <v>464</v>
      </c>
      <c r="L71">
        <v>425</v>
      </c>
      <c r="M71">
        <v>889</v>
      </c>
      <c r="N71">
        <f t="shared" ref="N71:N134" si="6">M71/J71</f>
        <v>0.17642389362968844</v>
      </c>
      <c r="O71">
        <f t="shared" ref="O71:O134" si="7">N71*5</f>
        <v>0.88211946814844222</v>
      </c>
      <c r="P71" s="33"/>
    </row>
    <row r="72" spans="9:16" x14ac:dyDescent="0.35">
      <c r="I72" t="s">
        <v>429</v>
      </c>
      <c r="J72" s="62">
        <v>3706</v>
      </c>
      <c r="K72">
        <v>368</v>
      </c>
      <c r="L72">
        <v>381</v>
      </c>
      <c r="M72">
        <v>749</v>
      </c>
      <c r="N72">
        <f t="shared" si="6"/>
        <v>0.2021046950890448</v>
      </c>
      <c r="O72">
        <f t="shared" si="7"/>
        <v>1.0105234754452239</v>
      </c>
      <c r="P72" s="33"/>
    </row>
    <row r="73" spans="9:16" x14ac:dyDescent="0.35">
      <c r="I73" t="s">
        <v>433</v>
      </c>
      <c r="J73" s="62">
        <v>3065</v>
      </c>
      <c r="K73">
        <v>263</v>
      </c>
      <c r="L73">
        <v>275</v>
      </c>
      <c r="M73">
        <v>538</v>
      </c>
      <c r="N73">
        <f t="shared" si="6"/>
        <v>0.17553017944535074</v>
      </c>
      <c r="O73">
        <f t="shared" si="7"/>
        <v>0.87765089722675371</v>
      </c>
      <c r="P73" s="33"/>
    </row>
    <row r="74" spans="9:16" x14ac:dyDescent="0.35">
      <c r="I74" t="s">
        <v>434</v>
      </c>
      <c r="J74" s="62">
        <v>2706</v>
      </c>
      <c r="K74">
        <v>157</v>
      </c>
      <c r="L74">
        <v>152</v>
      </c>
      <c r="M74">
        <v>309</v>
      </c>
      <c r="N74">
        <f t="shared" si="6"/>
        <v>0.11419068736141907</v>
      </c>
      <c r="O74">
        <f t="shared" si="7"/>
        <v>0.57095343680709543</v>
      </c>
      <c r="P74" s="33"/>
    </row>
    <row r="75" spans="9:16" x14ac:dyDescent="0.35">
      <c r="I75" t="s">
        <v>435</v>
      </c>
      <c r="J75" s="62">
        <v>2177</v>
      </c>
      <c r="K75">
        <v>32</v>
      </c>
      <c r="L75">
        <v>29</v>
      </c>
      <c r="M75">
        <v>61</v>
      </c>
      <c r="N75">
        <f t="shared" si="6"/>
        <v>2.8020211299954065E-2</v>
      </c>
      <c r="O75">
        <f t="shared" si="7"/>
        <v>0.14010105649977034</v>
      </c>
      <c r="P75" s="33"/>
    </row>
    <row r="76" spans="9:16" x14ac:dyDescent="0.35">
      <c r="I76" t="s">
        <v>490</v>
      </c>
      <c r="P76" s="33"/>
    </row>
    <row r="77" spans="9:16" x14ac:dyDescent="0.35">
      <c r="I77" t="s">
        <v>58</v>
      </c>
      <c r="J77" s="62">
        <f>SUM(J78:J84)</f>
        <v>154836</v>
      </c>
      <c r="K77">
        <v>6380</v>
      </c>
      <c r="L77">
        <v>6206</v>
      </c>
      <c r="M77">
        <v>12586</v>
      </c>
      <c r="P77" s="33">
        <f>SUM(O78:O84)</f>
        <v>2.564033820446014</v>
      </c>
    </row>
    <row r="78" spans="9:16" x14ac:dyDescent="0.35">
      <c r="I78" t="s">
        <v>426</v>
      </c>
      <c r="J78" s="62">
        <v>19715</v>
      </c>
      <c r="K78">
        <v>324</v>
      </c>
      <c r="L78">
        <v>335</v>
      </c>
      <c r="M78">
        <v>659</v>
      </c>
      <c r="N78">
        <f t="shared" si="6"/>
        <v>3.3426325133147347E-2</v>
      </c>
      <c r="O78">
        <f t="shared" si="7"/>
        <v>0.16713162566573675</v>
      </c>
      <c r="P78" s="33"/>
    </row>
    <row r="79" spans="9:16" x14ac:dyDescent="0.35">
      <c r="I79" t="s">
        <v>427</v>
      </c>
      <c r="J79" s="62">
        <v>23333</v>
      </c>
      <c r="K79">
        <v>1142</v>
      </c>
      <c r="L79">
        <v>1196</v>
      </c>
      <c r="M79">
        <v>2338</v>
      </c>
      <c r="N79">
        <f t="shared" si="6"/>
        <v>0.1002014314490207</v>
      </c>
      <c r="O79">
        <f t="shared" si="7"/>
        <v>0.50100715724510347</v>
      </c>
      <c r="P79" s="33"/>
    </row>
    <row r="80" spans="9:16" x14ac:dyDescent="0.35">
      <c r="I80" t="s">
        <v>428</v>
      </c>
      <c r="J80" s="62">
        <v>34198</v>
      </c>
      <c r="K80">
        <v>1598</v>
      </c>
      <c r="L80">
        <v>1492</v>
      </c>
      <c r="M80">
        <v>3090</v>
      </c>
      <c r="N80">
        <f t="shared" si="6"/>
        <v>9.035616117901632E-2</v>
      </c>
      <c r="O80">
        <f t="shared" si="7"/>
        <v>0.45178080589508163</v>
      </c>
      <c r="P80" s="33"/>
    </row>
    <row r="81" spans="9:16" x14ac:dyDescent="0.35">
      <c r="I81" t="s">
        <v>429</v>
      </c>
      <c r="J81" s="62">
        <v>27631</v>
      </c>
      <c r="K81">
        <v>1661</v>
      </c>
      <c r="L81">
        <v>1599</v>
      </c>
      <c r="M81">
        <v>3260</v>
      </c>
      <c r="N81">
        <f t="shared" si="6"/>
        <v>0.11798342441460678</v>
      </c>
      <c r="O81">
        <f t="shared" si="7"/>
        <v>0.58991712207303393</v>
      </c>
      <c r="P81" s="33"/>
    </row>
    <row r="82" spans="9:16" x14ac:dyDescent="0.35">
      <c r="I82" t="s">
        <v>433</v>
      </c>
      <c r="J82" s="62">
        <v>20764</v>
      </c>
      <c r="K82">
        <v>1128</v>
      </c>
      <c r="L82">
        <v>1074</v>
      </c>
      <c r="M82">
        <v>2202</v>
      </c>
      <c r="N82">
        <f t="shared" si="6"/>
        <v>0.10604893084184165</v>
      </c>
      <c r="O82">
        <f t="shared" si="7"/>
        <v>0.5302446542092083</v>
      </c>
      <c r="P82" s="33"/>
    </row>
    <row r="83" spans="9:16" x14ac:dyDescent="0.35">
      <c r="I83" t="s">
        <v>434</v>
      </c>
      <c r="J83" s="62">
        <v>16614</v>
      </c>
      <c r="K83">
        <v>465</v>
      </c>
      <c r="L83">
        <v>449</v>
      </c>
      <c r="M83">
        <v>914</v>
      </c>
      <c r="N83">
        <f t="shared" si="6"/>
        <v>5.5013843746238113E-2</v>
      </c>
      <c r="O83">
        <f t="shared" si="7"/>
        <v>0.27506921873119056</v>
      </c>
      <c r="P83" s="33"/>
    </row>
    <row r="84" spans="9:16" x14ac:dyDescent="0.35">
      <c r="I84" t="s">
        <v>435</v>
      </c>
      <c r="J84" s="62">
        <v>12581</v>
      </c>
      <c r="K84">
        <v>62</v>
      </c>
      <c r="L84">
        <v>61</v>
      </c>
      <c r="M84">
        <v>123</v>
      </c>
      <c r="N84">
        <f t="shared" si="6"/>
        <v>9.7766473253318494E-3</v>
      </c>
      <c r="O84">
        <f t="shared" si="7"/>
        <v>4.8883236626659249E-2</v>
      </c>
      <c r="P84" s="33"/>
    </row>
    <row r="85" spans="9:16" x14ac:dyDescent="0.35">
      <c r="I85" t="s">
        <v>491</v>
      </c>
      <c r="P85" s="33"/>
    </row>
    <row r="86" spans="9:16" x14ac:dyDescent="0.35">
      <c r="I86" t="s">
        <v>58</v>
      </c>
      <c r="J86" s="62">
        <f>SUM(J87:J93)</f>
        <v>26855</v>
      </c>
      <c r="K86">
        <v>1770</v>
      </c>
      <c r="L86">
        <v>1752</v>
      </c>
      <c r="M86">
        <v>3522</v>
      </c>
      <c r="P86" s="33">
        <f>SUM(O87:O93)</f>
        <v>4.3780136407946815</v>
      </c>
    </row>
    <row r="87" spans="9:16" x14ac:dyDescent="0.35">
      <c r="I87" t="s">
        <v>426</v>
      </c>
      <c r="J87" s="62">
        <v>5485</v>
      </c>
      <c r="K87">
        <v>243</v>
      </c>
      <c r="L87">
        <v>224</v>
      </c>
      <c r="M87">
        <v>467</v>
      </c>
      <c r="N87">
        <f t="shared" si="6"/>
        <v>8.5141294439380122E-2</v>
      </c>
      <c r="O87">
        <f t="shared" si="7"/>
        <v>0.42570647219690061</v>
      </c>
      <c r="P87" s="33"/>
    </row>
    <row r="88" spans="9:16" x14ac:dyDescent="0.35">
      <c r="I88" t="s">
        <v>427</v>
      </c>
      <c r="J88" s="62">
        <v>3724</v>
      </c>
      <c r="K88">
        <v>430</v>
      </c>
      <c r="L88">
        <v>435</v>
      </c>
      <c r="M88">
        <v>865</v>
      </c>
      <c r="N88">
        <f t="shared" si="6"/>
        <v>0.23227712137486572</v>
      </c>
      <c r="O88">
        <f t="shared" si="7"/>
        <v>1.1613856068743287</v>
      </c>
      <c r="P88" s="33"/>
    </row>
    <row r="89" spans="9:16" x14ac:dyDescent="0.35">
      <c r="I89" t="s">
        <v>428</v>
      </c>
      <c r="J89" s="62">
        <v>5255</v>
      </c>
      <c r="K89">
        <v>383</v>
      </c>
      <c r="L89">
        <v>398</v>
      </c>
      <c r="M89">
        <v>781</v>
      </c>
      <c r="N89">
        <f t="shared" si="6"/>
        <v>0.14862036156041866</v>
      </c>
      <c r="O89">
        <f t="shared" si="7"/>
        <v>0.74310180780209334</v>
      </c>
      <c r="P89" s="33"/>
    </row>
    <row r="90" spans="9:16" x14ac:dyDescent="0.35">
      <c r="I90" t="s">
        <v>429</v>
      </c>
      <c r="J90" s="62">
        <v>4114</v>
      </c>
      <c r="K90">
        <v>335</v>
      </c>
      <c r="L90">
        <v>366</v>
      </c>
      <c r="M90">
        <v>701</v>
      </c>
      <c r="N90">
        <f t="shared" si="6"/>
        <v>0.17039377734564901</v>
      </c>
      <c r="O90">
        <f t="shared" si="7"/>
        <v>0.851968886728245</v>
      </c>
      <c r="P90" s="33"/>
    </row>
    <row r="91" spans="9:16" x14ac:dyDescent="0.35">
      <c r="I91" t="s">
        <v>433</v>
      </c>
      <c r="J91" s="62">
        <v>3309</v>
      </c>
      <c r="K91">
        <v>230</v>
      </c>
      <c r="L91">
        <v>203</v>
      </c>
      <c r="M91">
        <v>433</v>
      </c>
      <c r="N91">
        <f t="shared" si="6"/>
        <v>0.13085524327591416</v>
      </c>
      <c r="O91">
        <f t="shared" si="7"/>
        <v>0.65427621637957079</v>
      </c>
      <c r="P91" s="33"/>
    </row>
    <row r="92" spans="9:16" x14ac:dyDescent="0.35">
      <c r="I92" t="s">
        <v>434</v>
      </c>
      <c r="J92" s="62">
        <v>2603</v>
      </c>
      <c r="K92">
        <v>119</v>
      </c>
      <c r="L92">
        <v>87</v>
      </c>
      <c r="M92">
        <v>206</v>
      </c>
      <c r="N92">
        <f t="shared" si="6"/>
        <v>7.9139454475605067E-2</v>
      </c>
      <c r="O92">
        <f t="shared" si="7"/>
        <v>0.39569727237802532</v>
      </c>
      <c r="P92" s="33"/>
    </row>
    <row r="93" spans="9:16" x14ac:dyDescent="0.35">
      <c r="I93" t="s">
        <v>435</v>
      </c>
      <c r="J93" s="62">
        <v>2365</v>
      </c>
      <c r="K93">
        <v>30</v>
      </c>
      <c r="L93">
        <v>39</v>
      </c>
      <c r="M93">
        <v>69</v>
      </c>
      <c r="N93">
        <f t="shared" si="6"/>
        <v>2.9175475687103596E-2</v>
      </c>
      <c r="O93">
        <f t="shared" si="7"/>
        <v>0.14587737843551798</v>
      </c>
      <c r="P93" s="33"/>
    </row>
    <row r="94" spans="9:16" x14ac:dyDescent="0.35">
      <c r="I94" t="s">
        <v>492</v>
      </c>
      <c r="P94" s="33"/>
    </row>
    <row r="95" spans="9:16" x14ac:dyDescent="0.35">
      <c r="I95" t="s">
        <v>58</v>
      </c>
      <c r="J95" s="62">
        <f>SUM(J96:J102)</f>
        <v>72523</v>
      </c>
      <c r="K95">
        <v>5141</v>
      </c>
      <c r="L95">
        <v>5150</v>
      </c>
      <c r="M95">
        <v>10291</v>
      </c>
      <c r="P95" s="33">
        <f>SUM(O96:O102)</f>
        <v>5.0092689087449269</v>
      </c>
    </row>
    <row r="96" spans="9:16" x14ac:dyDescent="0.35">
      <c r="I96" t="s">
        <v>426</v>
      </c>
      <c r="J96" s="62">
        <v>17511</v>
      </c>
      <c r="K96">
        <v>526</v>
      </c>
      <c r="L96">
        <v>523</v>
      </c>
      <c r="M96">
        <v>1049</v>
      </c>
      <c r="N96">
        <f t="shared" si="6"/>
        <v>5.9905202444177942E-2</v>
      </c>
      <c r="O96">
        <f t="shared" si="7"/>
        <v>0.2995260122208897</v>
      </c>
      <c r="P96" s="33"/>
    </row>
    <row r="97" spans="9:16" x14ac:dyDescent="0.35">
      <c r="I97" t="s">
        <v>427</v>
      </c>
      <c r="J97" s="62">
        <v>9504</v>
      </c>
      <c r="K97">
        <v>1206</v>
      </c>
      <c r="L97">
        <v>1246</v>
      </c>
      <c r="M97">
        <v>2452</v>
      </c>
      <c r="N97">
        <f t="shared" si="6"/>
        <v>0.257996632996633</v>
      </c>
      <c r="O97">
        <f t="shared" si="7"/>
        <v>1.289983164983165</v>
      </c>
      <c r="P97" s="33"/>
    </row>
    <row r="98" spans="9:16" x14ac:dyDescent="0.35">
      <c r="I98" t="s">
        <v>428</v>
      </c>
      <c r="J98" s="62">
        <v>12847</v>
      </c>
      <c r="K98">
        <v>1133</v>
      </c>
      <c r="L98">
        <v>1155</v>
      </c>
      <c r="M98">
        <v>2288</v>
      </c>
      <c r="N98">
        <f t="shared" si="6"/>
        <v>0.17809605355335875</v>
      </c>
      <c r="O98">
        <f t="shared" si="7"/>
        <v>0.89048026776679379</v>
      </c>
      <c r="P98" s="33"/>
    </row>
    <row r="99" spans="9:16" x14ac:dyDescent="0.35">
      <c r="I99" t="s">
        <v>429</v>
      </c>
      <c r="J99" s="62">
        <v>10118</v>
      </c>
      <c r="K99">
        <v>1043</v>
      </c>
      <c r="L99">
        <v>1039</v>
      </c>
      <c r="M99">
        <v>2082</v>
      </c>
      <c r="N99">
        <f t="shared" si="6"/>
        <v>0.20577189167819726</v>
      </c>
      <c r="O99">
        <f t="shared" si="7"/>
        <v>1.0288594583909862</v>
      </c>
      <c r="P99" s="33"/>
    </row>
    <row r="100" spans="9:16" x14ac:dyDescent="0.35">
      <c r="I100" t="s">
        <v>433</v>
      </c>
      <c r="J100" s="62">
        <v>8679</v>
      </c>
      <c r="K100">
        <v>733</v>
      </c>
      <c r="L100">
        <v>730</v>
      </c>
      <c r="M100">
        <v>1463</v>
      </c>
      <c r="N100">
        <f t="shared" si="6"/>
        <v>0.16856780735107732</v>
      </c>
      <c r="O100">
        <f t="shared" si="7"/>
        <v>0.84283903675538663</v>
      </c>
      <c r="P100" s="33"/>
    </row>
    <row r="101" spans="9:16" x14ac:dyDescent="0.35">
      <c r="I101" t="s">
        <v>434</v>
      </c>
      <c r="J101" s="62">
        <v>7411</v>
      </c>
      <c r="K101">
        <v>434</v>
      </c>
      <c r="L101">
        <v>404</v>
      </c>
      <c r="M101">
        <v>838</v>
      </c>
      <c r="N101">
        <f t="shared" si="6"/>
        <v>0.11307515854810417</v>
      </c>
      <c r="O101">
        <f t="shared" si="7"/>
        <v>0.56537579274052085</v>
      </c>
      <c r="P101" s="33"/>
    </row>
    <row r="102" spans="9:16" x14ac:dyDescent="0.35">
      <c r="I102" t="s">
        <v>435</v>
      </c>
      <c r="J102" s="62">
        <v>6453</v>
      </c>
      <c r="K102">
        <v>66</v>
      </c>
      <c r="L102">
        <v>53</v>
      </c>
      <c r="M102">
        <v>119</v>
      </c>
      <c r="N102">
        <f t="shared" si="6"/>
        <v>1.8441035177436851E-2</v>
      </c>
      <c r="O102">
        <f t="shared" si="7"/>
        <v>9.2205175887184257E-2</v>
      </c>
      <c r="P102" s="33"/>
    </row>
    <row r="103" spans="9:16" x14ac:dyDescent="0.35">
      <c r="I103" t="s">
        <v>493</v>
      </c>
      <c r="P103" s="33"/>
    </row>
    <row r="104" spans="9:16" x14ac:dyDescent="0.35">
      <c r="I104" t="s">
        <v>58</v>
      </c>
      <c r="J104" s="62">
        <f>SUM(J105:J111)</f>
        <v>22849</v>
      </c>
      <c r="K104">
        <v>1745</v>
      </c>
      <c r="L104">
        <v>1754</v>
      </c>
      <c r="M104">
        <v>3499</v>
      </c>
      <c r="P104" s="33">
        <f>SUM(O105:O111)</f>
        <v>4.9803329217715913</v>
      </c>
    </row>
    <row r="105" spans="9:16" x14ac:dyDescent="0.35">
      <c r="I105" t="s">
        <v>426</v>
      </c>
      <c r="J105" s="62">
        <v>4272</v>
      </c>
      <c r="K105">
        <v>183</v>
      </c>
      <c r="L105">
        <v>174</v>
      </c>
      <c r="M105">
        <v>357</v>
      </c>
      <c r="N105">
        <f t="shared" si="6"/>
        <v>8.3567415730337075E-2</v>
      </c>
      <c r="O105">
        <f t="shared" si="7"/>
        <v>0.4178370786516854</v>
      </c>
      <c r="P105" s="33"/>
    </row>
    <row r="106" spans="9:16" x14ac:dyDescent="0.35">
      <c r="I106" t="s">
        <v>427</v>
      </c>
      <c r="J106" s="62">
        <v>3404</v>
      </c>
      <c r="K106">
        <v>444</v>
      </c>
      <c r="L106">
        <v>471</v>
      </c>
      <c r="M106">
        <v>915</v>
      </c>
      <c r="N106">
        <f t="shared" si="6"/>
        <v>0.26880141010575792</v>
      </c>
      <c r="O106">
        <f t="shared" si="7"/>
        <v>1.3440070505287895</v>
      </c>
      <c r="P106" s="33"/>
    </row>
    <row r="107" spans="9:16" x14ac:dyDescent="0.35">
      <c r="I107" t="s">
        <v>428</v>
      </c>
      <c r="J107" s="62">
        <v>4651</v>
      </c>
      <c r="K107">
        <v>471</v>
      </c>
      <c r="L107">
        <v>474</v>
      </c>
      <c r="M107">
        <v>945</v>
      </c>
      <c r="N107">
        <f t="shared" si="6"/>
        <v>0.20318211137389808</v>
      </c>
      <c r="O107">
        <f t="shared" si="7"/>
        <v>1.0159105568694904</v>
      </c>
      <c r="P107" s="33"/>
    </row>
    <row r="108" spans="9:16" x14ac:dyDescent="0.35">
      <c r="I108" t="s">
        <v>429</v>
      </c>
      <c r="J108" s="62">
        <v>3411</v>
      </c>
      <c r="K108">
        <v>313</v>
      </c>
      <c r="L108">
        <v>308</v>
      </c>
      <c r="M108">
        <v>621</v>
      </c>
      <c r="N108">
        <f t="shared" si="6"/>
        <v>0.18205804749340371</v>
      </c>
      <c r="O108">
        <f t="shared" si="7"/>
        <v>0.91029023746701854</v>
      </c>
      <c r="P108" s="33"/>
    </row>
    <row r="109" spans="9:16" x14ac:dyDescent="0.35">
      <c r="I109" t="s">
        <v>433</v>
      </c>
      <c r="J109" s="62">
        <v>2719</v>
      </c>
      <c r="K109">
        <v>215</v>
      </c>
      <c r="L109">
        <v>216</v>
      </c>
      <c r="M109">
        <v>431</v>
      </c>
      <c r="N109">
        <f t="shared" si="6"/>
        <v>0.15851415961750642</v>
      </c>
      <c r="O109">
        <f t="shared" si="7"/>
        <v>0.79257079808753206</v>
      </c>
      <c r="P109" s="33"/>
    </row>
    <row r="110" spans="9:16" x14ac:dyDescent="0.35">
      <c r="I110" t="s">
        <v>434</v>
      </c>
      <c r="J110" s="62">
        <v>2345</v>
      </c>
      <c r="K110">
        <v>100</v>
      </c>
      <c r="L110">
        <v>100</v>
      </c>
      <c r="M110">
        <v>200</v>
      </c>
      <c r="N110">
        <f t="shared" si="6"/>
        <v>8.5287846481876331E-2</v>
      </c>
      <c r="O110">
        <f t="shared" si="7"/>
        <v>0.42643923240938164</v>
      </c>
      <c r="P110" s="33"/>
    </row>
    <row r="111" spans="9:16" x14ac:dyDescent="0.35">
      <c r="I111" t="s">
        <v>435</v>
      </c>
      <c r="J111" s="62">
        <v>2047</v>
      </c>
      <c r="K111">
        <v>19</v>
      </c>
      <c r="L111">
        <v>11</v>
      </c>
      <c r="M111">
        <v>30</v>
      </c>
      <c r="N111">
        <f t="shared" si="6"/>
        <v>1.4655593551538837E-2</v>
      </c>
      <c r="O111">
        <f t="shared" si="7"/>
        <v>7.3277967757694185E-2</v>
      </c>
      <c r="P111" s="33"/>
    </row>
    <row r="112" spans="9:16" x14ac:dyDescent="0.35">
      <c r="I112" t="s">
        <v>494</v>
      </c>
      <c r="P112" s="33"/>
    </row>
    <row r="113" spans="9:16" x14ac:dyDescent="0.35">
      <c r="I113" t="s">
        <v>58</v>
      </c>
      <c r="J113" s="62">
        <f>SUM(J114:J120)</f>
        <v>68294</v>
      </c>
      <c r="K113">
        <v>4094</v>
      </c>
      <c r="L113">
        <v>4153</v>
      </c>
      <c r="M113">
        <v>8247</v>
      </c>
      <c r="P113" s="33">
        <f>SUM(O114:O120)</f>
        <v>4.3408943471032586</v>
      </c>
    </row>
    <row r="114" spans="9:16" x14ac:dyDescent="0.35">
      <c r="I114" t="s">
        <v>426</v>
      </c>
      <c r="J114" s="62">
        <v>15681</v>
      </c>
      <c r="K114">
        <v>383</v>
      </c>
      <c r="L114">
        <v>372</v>
      </c>
      <c r="M114">
        <v>755</v>
      </c>
      <c r="N114">
        <f t="shared" si="6"/>
        <v>4.8147439576557614E-2</v>
      </c>
      <c r="O114">
        <f t="shared" si="7"/>
        <v>0.24073719788278808</v>
      </c>
      <c r="P114" s="33"/>
    </row>
    <row r="115" spans="9:16" x14ac:dyDescent="0.35">
      <c r="I115" t="s">
        <v>427</v>
      </c>
      <c r="J115" s="62">
        <v>8211</v>
      </c>
      <c r="K115">
        <v>1065</v>
      </c>
      <c r="L115">
        <v>996</v>
      </c>
      <c r="M115">
        <v>2061</v>
      </c>
      <c r="N115">
        <f t="shared" si="6"/>
        <v>0.25100474972597736</v>
      </c>
      <c r="O115">
        <f t="shared" si="7"/>
        <v>1.2550237486298867</v>
      </c>
      <c r="P115" s="33"/>
    </row>
    <row r="116" spans="9:16" x14ac:dyDescent="0.35">
      <c r="I116" t="s">
        <v>428</v>
      </c>
      <c r="J116" s="62">
        <v>11967</v>
      </c>
      <c r="K116">
        <v>917</v>
      </c>
      <c r="L116">
        <v>955</v>
      </c>
      <c r="M116">
        <v>1872</v>
      </c>
      <c r="N116">
        <f t="shared" si="6"/>
        <v>0.15643018300325895</v>
      </c>
      <c r="O116">
        <f t="shared" si="7"/>
        <v>0.78215091501629475</v>
      </c>
      <c r="P116" s="33"/>
    </row>
    <row r="117" spans="9:16" x14ac:dyDescent="0.35">
      <c r="I117" t="s">
        <v>429</v>
      </c>
      <c r="J117" s="62">
        <v>9692</v>
      </c>
      <c r="K117">
        <v>806</v>
      </c>
      <c r="L117">
        <v>852</v>
      </c>
      <c r="M117">
        <v>1658</v>
      </c>
      <c r="N117">
        <f t="shared" si="6"/>
        <v>0.17106892282294675</v>
      </c>
      <c r="O117">
        <f t="shared" si="7"/>
        <v>0.85534461411473373</v>
      </c>
      <c r="P117" s="33"/>
    </row>
    <row r="118" spans="9:16" x14ac:dyDescent="0.35">
      <c r="I118" t="s">
        <v>433</v>
      </c>
      <c r="J118" s="62">
        <v>8157</v>
      </c>
      <c r="K118">
        <v>568</v>
      </c>
      <c r="L118">
        <v>599</v>
      </c>
      <c r="M118">
        <v>1167</v>
      </c>
      <c r="N118">
        <f t="shared" si="6"/>
        <v>0.14306730415593968</v>
      </c>
      <c r="O118">
        <f t="shared" si="7"/>
        <v>0.71533652077969845</v>
      </c>
      <c r="P118" s="33"/>
    </row>
    <row r="119" spans="9:16" x14ac:dyDescent="0.35">
      <c r="I119" t="s">
        <v>434</v>
      </c>
      <c r="J119" s="62">
        <v>7536</v>
      </c>
      <c r="K119">
        <v>298</v>
      </c>
      <c r="L119">
        <v>320</v>
      </c>
      <c r="M119">
        <v>618</v>
      </c>
      <c r="N119">
        <f t="shared" si="6"/>
        <v>8.2006369426751588E-2</v>
      </c>
      <c r="O119">
        <f t="shared" si="7"/>
        <v>0.41003184713375795</v>
      </c>
      <c r="P119" s="33"/>
    </row>
    <row r="120" spans="9:16" x14ac:dyDescent="0.35">
      <c r="I120" t="s">
        <v>435</v>
      </c>
      <c r="J120" s="62">
        <v>7050</v>
      </c>
      <c r="K120">
        <v>57</v>
      </c>
      <c r="L120">
        <v>59</v>
      </c>
      <c r="M120">
        <v>116</v>
      </c>
      <c r="N120">
        <f t="shared" si="6"/>
        <v>1.6453900709219857E-2</v>
      </c>
      <c r="O120">
        <f t="shared" si="7"/>
        <v>8.2269503546099285E-2</v>
      </c>
      <c r="P120" s="33"/>
    </row>
    <row r="121" spans="9:16" x14ac:dyDescent="0.35">
      <c r="I121" t="s">
        <v>495</v>
      </c>
      <c r="P121" s="33"/>
    </row>
    <row r="122" spans="9:16" x14ac:dyDescent="0.35">
      <c r="I122" t="s">
        <v>58</v>
      </c>
      <c r="J122" s="62">
        <f>SUM(J123:J129)</f>
        <v>63369</v>
      </c>
      <c r="K122">
        <v>2986</v>
      </c>
      <c r="L122">
        <v>2971</v>
      </c>
      <c r="M122">
        <v>5957</v>
      </c>
      <c r="P122" s="33">
        <f>SUM(O123:O129)</f>
        <v>3.0798180655287308</v>
      </c>
    </row>
    <row r="123" spans="9:16" x14ac:dyDescent="0.35">
      <c r="I123" t="s">
        <v>426</v>
      </c>
      <c r="J123" s="62">
        <v>10461</v>
      </c>
      <c r="K123">
        <v>198</v>
      </c>
      <c r="L123">
        <v>190</v>
      </c>
      <c r="M123">
        <v>388</v>
      </c>
      <c r="N123">
        <f t="shared" si="6"/>
        <v>3.7090144345664849E-2</v>
      </c>
      <c r="O123">
        <f t="shared" si="7"/>
        <v>0.18545072172832425</v>
      </c>
      <c r="P123" s="33"/>
    </row>
    <row r="124" spans="9:16" x14ac:dyDescent="0.35">
      <c r="I124" t="s">
        <v>427</v>
      </c>
      <c r="J124" s="62">
        <v>9682</v>
      </c>
      <c r="K124">
        <v>652</v>
      </c>
      <c r="L124">
        <v>719</v>
      </c>
      <c r="M124">
        <v>1371</v>
      </c>
      <c r="N124">
        <f t="shared" si="6"/>
        <v>0.14160297459202645</v>
      </c>
      <c r="O124">
        <f t="shared" si="7"/>
        <v>0.70801487296013221</v>
      </c>
      <c r="P124" s="33"/>
    </row>
    <row r="125" spans="9:16" x14ac:dyDescent="0.35">
      <c r="I125" t="s">
        <v>428</v>
      </c>
      <c r="J125" s="62">
        <v>13004</v>
      </c>
      <c r="K125">
        <v>759</v>
      </c>
      <c r="L125">
        <v>696</v>
      </c>
      <c r="M125">
        <v>1455</v>
      </c>
      <c r="N125">
        <f t="shared" si="6"/>
        <v>0.11188864964626269</v>
      </c>
      <c r="O125">
        <f t="shared" si="7"/>
        <v>0.55944324823131342</v>
      </c>
      <c r="P125" s="33"/>
    </row>
    <row r="126" spans="9:16" x14ac:dyDescent="0.35">
      <c r="I126" t="s">
        <v>429</v>
      </c>
      <c r="J126" s="62">
        <v>10136</v>
      </c>
      <c r="K126">
        <v>633</v>
      </c>
      <c r="L126">
        <v>634</v>
      </c>
      <c r="M126">
        <v>1267</v>
      </c>
      <c r="N126">
        <f t="shared" si="6"/>
        <v>0.125</v>
      </c>
      <c r="O126">
        <f t="shared" si="7"/>
        <v>0.625</v>
      </c>
      <c r="P126" s="33"/>
    </row>
    <row r="127" spans="9:16" x14ac:dyDescent="0.35">
      <c r="I127" t="s">
        <v>433</v>
      </c>
      <c r="J127" s="62">
        <v>7952</v>
      </c>
      <c r="K127">
        <v>478</v>
      </c>
      <c r="L127">
        <v>494</v>
      </c>
      <c r="M127">
        <v>972</v>
      </c>
      <c r="N127">
        <f t="shared" si="6"/>
        <v>0.12223340040241448</v>
      </c>
      <c r="O127">
        <f t="shared" si="7"/>
        <v>0.61116700201207241</v>
      </c>
      <c r="P127" s="33"/>
    </row>
    <row r="128" spans="9:16" x14ac:dyDescent="0.35">
      <c r="I128" t="s">
        <v>434</v>
      </c>
      <c r="J128" s="62">
        <v>6579</v>
      </c>
      <c r="K128">
        <v>233</v>
      </c>
      <c r="L128">
        <v>216</v>
      </c>
      <c r="M128">
        <v>449</v>
      </c>
      <c r="N128">
        <f t="shared" si="6"/>
        <v>6.8247454020367831E-2</v>
      </c>
      <c r="O128">
        <f t="shared" si="7"/>
        <v>0.34123727010183913</v>
      </c>
      <c r="P128" s="33"/>
    </row>
    <row r="129" spans="9:16" x14ac:dyDescent="0.35">
      <c r="I129" t="s">
        <v>435</v>
      </c>
      <c r="J129" s="62">
        <v>5555</v>
      </c>
      <c r="K129">
        <v>33</v>
      </c>
      <c r="L129">
        <v>22</v>
      </c>
      <c r="M129">
        <v>55</v>
      </c>
      <c r="N129">
        <f t="shared" si="6"/>
        <v>9.9009900990099011E-3</v>
      </c>
      <c r="O129">
        <f t="shared" si="7"/>
        <v>4.9504950495049507E-2</v>
      </c>
      <c r="P129" s="33"/>
    </row>
    <row r="130" spans="9:16" x14ac:dyDescent="0.35">
      <c r="I130" t="s">
        <v>496</v>
      </c>
      <c r="P130" s="33"/>
    </row>
    <row r="131" spans="9:16" x14ac:dyDescent="0.35">
      <c r="I131" t="s">
        <v>58</v>
      </c>
      <c r="J131" s="62">
        <f>SUM(J132:J138)</f>
        <v>56037</v>
      </c>
      <c r="K131">
        <v>3553</v>
      </c>
      <c r="L131">
        <v>3536</v>
      </c>
      <c r="M131">
        <v>7089</v>
      </c>
      <c r="P131" s="33">
        <f>SUM(O132:O138)</f>
        <v>4.3900542761964463</v>
      </c>
    </row>
    <row r="132" spans="9:16" x14ac:dyDescent="0.35">
      <c r="I132" t="s">
        <v>426</v>
      </c>
      <c r="J132" s="62">
        <v>11299</v>
      </c>
      <c r="K132">
        <v>360</v>
      </c>
      <c r="L132">
        <v>372</v>
      </c>
      <c r="M132">
        <v>732</v>
      </c>
      <c r="N132">
        <f t="shared" si="6"/>
        <v>6.4784494203026816E-2</v>
      </c>
      <c r="O132">
        <f t="shared" si="7"/>
        <v>0.32392247101513405</v>
      </c>
      <c r="P132" s="33"/>
    </row>
    <row r="133" spans="9:16" x14ac:dyDescent="0.35">
      <c r="I133" t="s">
        <v>427</v>
      </c>
      <c r="J133" s="62">
        <v>6988</v>
      </c>
      <c r="K133">
        <v>855</v>
      </c>
      <c r="L133">
        <v>829</v>
      </c>
      <c r="M133">
        <v>1684</v>
      </c>
      <c r="N133">
        <f t="shared" si="6"/>
        <v>0.24098454493417287</v>
      </c>
      <c r="O133">
        <f t="shared" si="7"/>
        <v>1.2049227246708645</v>
      </c>
      <c r="P133" s="33"/>
    </row>
    <row r="134" spans="9:16" x14ac:dyDescent="0.35">
      <c r="I134" t="s">
        <v>428</v>
      </c>
      <c r="J134" s="62">
        <v>10490</v>
      </c>
      <c r="K134">
        <v>764</v>
      </c>
      <c r="L134">
        <v>775</v>
      </c>
      <c r="M134">
        <v>1539</v>
      </c>
      <c r="N134">
        <f t="shared" si="6"/>
        <v>0.14671115347950428</v>
      </c>
      <c r="O134">
        <f t="shared" si="7"/>
        <v>0.73355576739752137</v>
      </c>
      <c r="P134" s="33"/>
    </row>
    <row r="135" spans="9:16" x14ac:dyDescent="0.35">
      <c r="I135" t="s">
        <v>429</v>
      </c>
      <c r="J135" s="62">
        <v>8373</v>
      </c>
      <c r="K135">
        <v>717</v>
      </c>
      <c r="L135">
        <v>715</v>
      </c>
      <c r="M135">
        <v>1432</v>
      </c>
      <c r="N135">
        <f t="shared" ref="N135:N156" si="8">M135/J135</f>
        <v>0.1710259166368088</v>
      </c>
      <c r="O135">
        <f t="shared" ref="O135:O156" si="9">N135*5</f>
        <v>0.85512958318404397</v>
      </c>
      <c r="P135" s="33"/>
    </row>
    <row r="136" spans="9:16" x14ac:dyDescent="0.35">
      <c r="I136" t="s">
        <v>433</v>
      </c>
      <c r="J136" s="62">
        <v>7004</v>
      </c>
      <c r="K136">
        <v>564</v>
      </c>
      <c r="L136">
        <v>536</v>
      </c>
      <c r="M136">
        <v>1100</v>
      </c>
      <c r="N136">
        <f t="shared" si="8"/>
        <v>0.15705311250713877</v>
      </c>
      <c r="O136">
        <f t="shared" si="9"/>
        <v>0.78526556253569391</v>
      </c>
      <c r="P136" s="33"/>
    </row>
    <row r="137" spans="9:16" x14ac:dyDescent="0.35">
      <c r="I137" t="s">
        <v>434</v>
      </c>
      <c r="J137" s="62">
        <v>6288</v>
      </c>
      <c r="K137">
        <v>249</v>
      </c>
      <c r="L137">
        <v>266</v>
      </c>
      <c r="M137">
        <v>515</v>
      </c>
      <c r="N137">
        <f t="shared" si="8"/>
        <v>8.1902035623409669E-2</v>
      </c>
      <c r="O137">
        <f t="shared" si="9"/>
        <v>0.40951017811704837</v>
      </c>
      <c r="P137" s="33"/>
    </row>
    <row r="138" spans="9:16" x14ac:dyDescent="0.35">
      <c r="I138" t="s">
        <v>435</v>
      </c>
      <c r="J138" s="62">
        <v>5595</v>
      </c>
      <c r="K138">
        <v>44</v>
      </c>
      <c r="L138">
        <v>43</v>
      </c>
      <c r="M138">
        <v>87</v>
      </c>
      <c r="N138">
        <f t="shared" si="8"/>
        <v>1.5549597855227882E-2</v>
      </c>
      <c r="O138">
        <f t="shared" si="9"/>
        <v>7.7747989276139406E-2</v>
      </c>
      <c r="P138" s="33"/>
    </row>
    <row r="139" spans="9:16" x14ac:dyDescent="0.35">
      <c r="I139" t="s">
        <v>497</v>
      </c>
      <c r="P139" s="33"/>
    </row>
    <row r="140" spans="9:16" x14ac:dyDescent="0.35">
      <c r="I140" t="s">
        <v>58</v>
      </c>
      <c r="J140" s="62">
        <f>SUM(J141:J147)</f>
        <v>54497</v>
      </c>
      <c r="K140">
        <v>3488</v>
      </c>
      <c r="L140">
        <v>3338</v>
      </c>
      <c r="M140">
        <v>6826</v>
      </c>
      <c r="P140" s="33">
        <f>SUM(O141:O147)</f>
        <v>4.128166579959335</v>
      </c>
    </row>
    <row r="141" spans="9:16" x14ac:dyDescent="0.35">
      <c r="I141" t="s">
        <v>426</v>
      </c>
      <c r="J141" s="62">
        <v>9650</v>
      </c>
      <c r="K141">
        <v>364</v>
      </c>
      <c r="L141">
        <v>322</v>
      </c>
      <c r="M141">
        <v>686</v>
      </c>
      <c r="N141">
        <f t="shared" si="8"/>
        <v>7.1088082901554397E-2</v>
      </c>
      <c r="O141">
        <f t="shared" si="9"/>
        <v>0.35544041450777197</v>
      </c>
      <c r="P141" s="33"/>
    </row>
    <row r="142" spans="9:16" x14ac:dyDescent="0.35">
      <c r="I142" t="s">
        <v>427</v>
      </c>
      <c r="J142" s="62">
        <v>7216</v>
      </c>
      <c r="K142">
        <v>758</v>
      </c>
      <c r="L142">
        <v>755</v>
      </c>
      <c r="M142">
        <v>1513</v>
      </c>
      <c r="N142">
        <f t="shared" si="8"/>
        <v>0.20967294900221731</v>
      </c>
      <c r="O142">
        <f t="shared" si="9"/>
        <v>1.0483647450110865</v>
      </c>
      <c r="P142" s="33"/>
    </row>
    <row r="143" spans="9:16" x14ac:dyDescent="0.35">
      <c r="I143" t="s">
        <v>428</v>
      </c>
      <c r="J143" s="62">
        <v>11100</v>
      </c>
      <c r="K143">
        <v>816</v>
      </c>
      <c r="L143">
        <v>831</v>
      </c>
      <c r="M143">
        <v>1647</v>
      </c>
      <c r="N143">
        <f t="shared" si="8"/>
        <v>0.14837837837837839</v>
      </c>
      <c r="O143">
        <f t="shared" si="9"/>
        <v>0.74189189189189197</v>
      </c>
      <c r="P143" s="33"/>
    </row>
    <row r="144" spans="9:16" x14ac:dyDescent="0.35">
      <c r="I144" t="s">
        <v>429</v>
      </c>
      <c r="J144" s="62">
        <v>8876</v>
      </c>
      <c r="K144">
        <v>766</v>
      </c>
      <c r="L144">
        <v>720</v>
      </c>
      <c r="M144">
        <v>1486</v>
      </c>
      <c r="N144">
        <f t="shared" si="8"/>
        <v>0.16741775574583145</v>
      </c>
      <c r="O144">
        <f t="shared" si="9"/>
        <v>0.83708877872915721</v>
      </c>
      <c r="P144" s="33"/>
    </row>
    <row r="145" spans="9:16" x14ac:dyDescent="0.35">
      <c r="I145" t="s">
        <v>433</v>
      </c>
      <c r="J145" s="62">
        <v>7147</v>
      </c>
      <c r="K145">
        <v>503</v>
      </c>
      <c r="L145">
        <v>476</v>
      </c>
      <c r="M145">
        <v>979</v>
      </c>
      <c r="N145">
        <f t="shared" si="8"/>
        <v>0.13698055128025746</v>
      </c>
      <c r="O145">
        <f t="shared" si="9"/>
        <v>0.68490275640128728</v>
      </c>
      <c r="P145" s="33"/>
    </row>
    <row r="146" spans="9:16" x14ac:dyDescent="0.35">
      <c r="I146" t="s">
        <v>434</v>
      </c>
      <c r="J146" s="62">
        <v>5862</v>
      </c>
      <c r="K146">
        <v>229</v>
      </c>
      <c r="L146">
        <v>191</v>
      </c>
      <c r="M146">
        <v>420</v>
      </c>
      <c r="N146">
        <f t="shared" si="8"/>
        <v>7.1647901740020475E-2</v>
      </c>
      <c r="O146">
        <f t="shared" si="9"/>
        <v>0.35823950870010235</v>
      </c>
      <c r="P146" s="33"/>
    </row>
    <row r="147" spans="9:16" x14ac:dyDescent="0.35">
      <c r="I147" t="s">
        <v>435</v>
      </c>
      <c r="J147" s="62">
        <v>4646</v>
      </c>
      <c r="K147">
        <v>52</v>
      </c>
      <c r="L147">
        <v>43</v>
      </c>
      <c r="M147">
        <v>95</v>
      </c>
      <c r="N147">
        <f t="shared" si="8"/>
        <v>2.0447696943607405E-2</v>
      </c>
      <c r="O147">
        <f t="shared" si="9"/>
        <v>0.10223848471803702</v>
      </c>
      <c r="P147" s="33"/>
    </row>
    <row r="148" spans="9:16" x14ac:dyDescent="0.35">
      <c r="I148" t="s">
        <v>498</v>
      </c>
      <c r="P148" s="33"/>
    </row>
    <row r="149" spans="9:16" x14ac:dyDescent="0.35">
      <c r="I149" t="s">
        <v>58</v>
      </c>
      <c r="J149" s="62">
        <f>SUM(J150:J156)</f>
        <v>35574</v>
      </c>
      <c r="K149">
        <v>2492</v>
      </c>
      <c r="L149">
        <v>2468</v>
      </c>
      <c r="M149">
        <v>4960</v>
      </c>
      <c r="P149" s="33">
        <f>SUM(O150:O156)</f>
        <v>4.5228122818775569</v>
      </c>
    </row>
    <row r="150" spans="9:16" x14ac:dyDescent="0.35">
      <c r="I150" t="s">
        <v>426</v>
      </c>
      <c r="J150" s="62">
        <v>6996</v>
      </c>
      <c r="K150">
        <v>348</v>
      </c>
      <c r="L150">
        <v>326</v>
      </c>
      <c r="M150">
        <v>674</v>
      </c>
      <c r="N150">
        <f t="shared" si="8"/>
        <v>9.6340766152086907E-2</v>
      </c>
      <c r="O150">
        <f t="shared" si="9"/>
        <v>0.48170383076043455</v>
      </c>
      <c r="P150" s="33"/>
    </row>
    <row r="151" spans="9:16" x14ac:dyDescent="0.35">
      <c r="I151" t="s">
        <v>427</v>
      </c>
      <c r="J151" s="62">
        <v>5331</v>
      </c>
      <c r="K151">
        <v>595</v>
      </c>
      <c r="L151">
        <v>608</v>
      </c>
      <c r="M151">
        <v>1203</v>
      </c>
      <c r="N151">
        <f t="shared" si="8"/>
        <v>0.22566122678671918</v>
      </c>
      <c r="O151">
        <f t="shared" si="9"/>
        <v>1.128306133933596</v>
      </c>
      <c r="P151" s="33"/>
    </row>
    <row r="152" spans="9:16" x14ac:dyDescent="0.35">
      <c r="I152" t="s">
        <v>428</v>
      </c>
      <c r="J152" s="62">
        <v>7232</v>
      </c>
      <c r="K152">
        <v>585</v>
      </c>
      <c r="L152">
        <v>550</v>
      </c>
      <c r="M152">
        <v>1135</v>
      </c>
      <c r="N152">
        <f t="shared" si="8"/>
        <v>0.15694137168141592</v>
      </c>
      <c r="O152">
        <f t="shared" si="9"/>
        <v>0.78470685840707954</v>
      </c>
      <c r="P152" s="33"/>
    </row>
    <row r="153" spans="9:16" x14ac:dyDescent="0.35">
      <c r="I153" t="s">
        <v>429</v>
      </c>
      <c r="J153" s="62">
        <v>5168</v>
      </c>
      <c r="K153">
        <v>501</v>
      </c>
      <c r="L153">
        <v>460</v>
      </c>
      <c r="M153">
        <v>961</v>
      </c>
      <c r="N153">
        <f t="shared" si="8"/>
        <v>0.18595201238390094</v>
      </c>
      <c r="O153">
        <f t="shared" si="9"/>
        <v>0.92976006191950467</v>
      </c>
      <c r="P153" s="33"/>
    </row>
    <row r="154" spans="9:16" x14ac:dyDescent="0.35">
      <c r="I154" t="s">
        <v>433</v>
      </c>
      <c r="J154" s="62">
        <v>4562</v>
      </c>
      <c r="K154">
        <v>305</v>
      </c>
      <c r="L154">
        <v>352</v>
      </c>
      <c r="M154">
        <v>657</v>
      </c>
      <c r="N154">
        <f t="shared" si="8"/>
        <v>0.14401578255151248</v>
      </c>
      <c r="O154">
        <f t="shared" si="9"/>
        <v>0.72007891275756242</v>
      </c>
      <c r="P154" s="33"/>
    </row>
    <row r="155" spans="9:16" x14ac:dyDescent="0.35">
      <c r="I155" t="s">
        <v>434</v>
      </c>
      <c r="J155" s="62">
        <v>3554</v>
      </c>
      <c r="K155">
        <v>141</v>
      </c>
      <c r="L155">
        <v>156</v>
      </c>
      <c r="M155">
        <v>297</v>
      </c>
      <c r="N155">
        <f t="shared" si="8"/>
        <v>8.3567810917276303E-2</v>
      </c>
      <c r="O155">
        <f t="shared" si="9"/>
        <v>0.41783905458638149</v>
      </c>
    </row>
    <row r="156" spans="9:16" x14ac:dyDescent="0.35">
      <c r="I156" t="s">
        <v>435</v>
      </c>
      <c r="J156" s="62">
        <v>2731</v>
      </c>
      <c r="K156">
        <v>17</v>
      </c>
      <c r="L156">
        <v>16</v>
      </c>
      <c r="M156">
        <v>33</v>
      </c>
      <c r="N156">
        <f t="shared" si="8"/>
        <v>1.2083485902599781E-2</v>
      </c>
      <c r="O156">
        <f t="shared" si="9"/>
        <v>6.0417429512998902E-2</v>
      </c>
    </row>
  </sheetData>
  <mergeCells count="4">
    <mergeCell ref="B3:B4"/>
    <mergeCell ref="C3:F3"/>
    <mergeCell ref="C13:C14"/>
    <mergeCell ref="D13:D14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853F8-D8C2-4E9E-97AE-369669DDCA97}">
  <sheetPr>
    <tabColor rgb="FFFFC000"/>
  </sheetPr>
  <dimension ref="A1:AC24"/>
  <sheetViews>
    <sheetView workbookViewId="0">
      <selection activeCell="M24" sqref="M24"/>
    </sheetView>
  </sheetViews>
  <sheetFormatPr defaultRowHeight="14.5" x14ac:dyDescent="0.35"/>
  <cols>
    <col min="1" max="1" width="8.7265625" style="499"/>
    <col min="2" max="2" width="13.54296875" customWidth="1"/>
  </cols>
  <sheetData>
    <row r="1" spans="2:29" x14ac:dyDescent="0.35">
      <c r="B1" s="131" t="s">
        <v>507</v>
      </c>
      <c r="C1" s="140"/>
      <c r="D1" s="140"/>
      <c r="E1" s="140"/>
      <c r="F1" s="140"/>
      <c r="G1" s="140"/>
    </row>
    <row r="2" spans="2:29" ht="39" x14ac:dyDescent="0.35">
      <c r="B2" s="120" t="s">
        <v>0</v>
      </c>
      <c r="C2" s="141" t="s">
        <v>321</v>
      </c>
      <c r="D2" s="142" t="s">
        <v>501</v>
      </c>
      <c r="E2" s="142" t="s">
        <v>502</v>
      </c>
      <c r="F2" s="142" t="s">
        <v>503</v>
      </c>
      <c r="G2" s="142" t="s">
        <v>504</v>
      </c>
      <c r="H2" s="143" t="s">
        <v>505</v>
      </c>
      <c r="I2" s="142" t="s">
        <v>110</v>
      </c>
      <c r="J2" s="142" t="s">
        <v>506</v>
      </c>
      <c r="Q2" t="s">
        <v>58</v>
      </c>
      <c r="R2" t="s">
        <v>501</v>
      </c>
      <c r="S2" t="s">
        <v>1011</v>
      </c>
      <c r="T2" t="s">
        <v>503</v>
      </c>
      <c r="U2" t="s">
        <v>1012</v>
      </c>
      <c r="V2" t="s">
        <v>505</v>
      </c>
      <c r="W2" t="s">
        <v>939</v>
      </c>
      <c r="X2" t="s">
        <v>1013</v>
      </c>
    </row>
    <row r="3" spans="2:29" x14ac:dyDescent="0.35">
      <c r="B3" s="122" t="s">
        <v>1</v>
      </c>
      <c r="C3" s="144">
        <v>85991</v>
      </c>
      <c r="D3" s="145">
        <f>R3/$Q$3*100</f>
        <v>20.209091649126069</v>
      </c>
      <c r="E3" s="145">
        <f t="shared" ref="E3:J3" si="0">S3/$Q$3*100</f>
        <v>72.418043748764404</v>
      </c>
      <c r="F3" s="145">
        <f t="shared" si="0"/>
        <v>3.0945098905699431</v>
      </c>
      <c r="G3" s="145">
        <f t="shared" si="0"/>
        <v>3.1259085253107881</v>
      </c>
      <c r="H3" s="145">
        <f t="shared" si="0"/>
        <v>0.89195380911955902</v>
      </c>
      <c r="I3" s="145">
        <f t="shared" si="0"/>
        <v>7.9078043051016969E-2</v>
      </c>
      <c r="J3" s="145">
        <f t="shared" si="0"/>
        <v>0.18141433405821539</v>
      </c>
      <c r="P3" t="s">
        <v>1</v>
      </c>
      <c r="Q3">
        <v>85991</v>
      </c>
      <c r="R3">
        <v>17378</v>
      </c>
      <c r="S3">
        <v>62273</v>
      </c>
      <c r="T3">
        <v>2661</v>
      </c>
      <c r="U3">
        <v>2688</v>
      </c>
      <c r="V3">
        <v>767</v>
      </c>
      <c r="W3">
        <v>68</v>
      </c>
      <c r="X3">
        <v>156</v>
      </c>
    </row>
    <row r="4" spans="2:29" x14ac:dyDescent="0.35">
      <c r="B4" s="122"/>
      <c r="C4" s="123"/>
      <c r="D4" s="145"/>
      <c r="E4" s="146"/>
      <c r="F4" s="146"/>
      <c r="G4" s="146"/>
      <c r="H4" s="146"/>
      <c r="I4" s="146"/>
      <c r="J4" s="146"/>
    </row>
    <row r="5" spans="2:29" x14ac:dyDescent="0.35">
      <c r="B5" s="122" t="s">
        <v>3</v>
      </c>
      <c r="C5" s="123">
        <v>41690</v>
      </c>
      <c r="D5" s="145">
        <f>R5/$Q$5*100</f>
        <v>27.489530839662145</v>
      </c>
      <c r="E5" s="145">
        <f t="shared" ref="E5:J5" si="1">S5/$Q$5*100</f>
        <v>70.028627534483164</v>
      </c>
      <c r="F5" s="145">
        <f t="shared" si="1"/>
        <v>0.65535760758984551</v>
      </c>
      <c r="G5" s="145">
        <f t="shared" si="1"/>
        <v>1.0906854046892374</v>
      </c>
      <c r="H5" s="145">
        <f t="shared" si="1"/>
        <v>0.44005962098090706</v>
      </c>
      <c r="I5" s="145">
        <f t="shared" si="1"/>
        <v>4.4952326874393732E-2</v>
      </c>
      <c r="J5" s="145">
        <f t="shared" si="1"/>
        <v>0.25078666572030189</v>
      </c>
      <c r="P5" t="s">
        <v>3</v>
      </c>
      <c r="Q5">
        <v>42267</v>
      </c>
      <c r="R5">
        <v>11619</v>
      </c>
      <c r="S5">
        <v>29599</v>
      </c>
      <c r="T5">
        <v>277</v>
      </c>
      <c r="U5">
        <v>461</v>
      </c>
      <c r="V5">
        <v>186</v>
      </c>
      <c r="W5">
        <v>19</v>
      </c>
      <c r="X5">
        <v>106</v>
      </c>
    </row>
    <row r="6" spans="2:29" x14ac:dyDescent="0.35">
      <c r="B6" s="122" t="s">
        <v>7</v>
      </c>
      <c r="C6" s="123">
        <v>44301</v>
      </c>
      <c r="D6" s="145">
        <f>R6/$Q$6*100</f>
        <v>13.171256060744671</v>
      </c>
      <c r="E6" s="145">
        <f t="shared" ref="E6:J6" si="2">S6/$Q$6*100</f>
        <v>74.727838258164851</v>
      </c>
      <c r="F6" s="145">
        <f t="shared" si="2"/>
        <v>5.4523831305461536</v>
      </c>
      <c r="G6" s="145">
        <f t="shared" si="2"/>
        <v>5.0933125972006223</v>
      </c>
      <c r="H6" s="145">
        <f t="shared" si="2"/>
        <v>1.3287896807245447</v>
      </c>
      <c r="I6" s="145">
        <f t="shared" si="2"/>
        <v>0.11206659957917849</v>
      </c>
      <c r="J6" s="145">
        <f t="shared" si="2"/>
        <v>0.11435367303997805</v>
      </c>
      <c r="P6" t="s">
        <v>7</v>
      </c>
      <c r="Q6">
        <v>43724</v>
      </c>
      <c r="R6">
        <v>5759</v>
      </c>
      <c r="S6">
        <v>32674</v>
      </c>
      <c r="T6">
        <v>2384</v>
      </c>
      <c r="U6">
        <v>2227</v>
      </c>
      <c r="V6">
        <v>581</v>
      </c>
      <c r="W6">
        <v>49</v>
      </c>
      <c r="X6">
        <v>50</v>
      </c>
    </row>
    <row r="7" spans="2:29" x14ac:dyDescent="0.35">
      <c r="B7" s="122"/>
      <c r="C7" s="123"/>
      <c r="D7" s="145"/>
      <c r="E7" s="146"/>
      <c r="F7" s="146"/>
      <c r="G7" s="146"/>
      <c r="H7" s="146"/>
      <c r="I7" s="146"/>
      <c r="J7" s="146"/>
    </row>
    <row r="8" spans="2:29" x14ac:dyDescent="0.35">
      <c r="B8" s="122" t="s">
        <v>11</v>
      </c>
      <c r="C8" s="123">
        <v>2916</v>
      </c>
      <c r="D8" s="145">
        <f>R8/$Q$8*100</f>
        <v>28.909465020576132</v>
      </c>
      <c r="E8" s="145">
        <f t="shared" ref="E8:J8" si="3">S8/$Q$8*100</f>
        <v>68.861454046639238</v>
      </c>
      <c r="F8" s="145">
        <f t="shared" si="3"/>
        <v>0.37722908093278462</v>
      </c>
      <c r="G8" s="145">
        <f t="shared" si="3"/>
        <v>1.2002743484224965</v>
      </c>
      <c r="H8" s="145">
        <f t="shared" si="3"/>
        <v>0.34293552812071332</v>
      </c>
      <c r="I8" s="145">
        <f t="shared" si="3"/>
        <v>0.102880658436214</v>
      </c>
      <c r="J8" s="145">
        <f t="shared" si="3"/>
        <v>0.20576131687242799</v>
      </c>
      <c r="P8" t="s">
        <v>318</v>
      </c>
      <c r="Q8">
        <v>2916</v>
      </c>
      <c r="R8">
        <v>843</v>
      </c>
      <c r="S8">
        <v>2008</v>
      </c>
      <c r="T8">
        <v>11</v>
      </c>
      <c r="U8">
        <v>35</v>
      </c>
      <c r="V8">
        <v>10</v>
      </c>
      <c r="W8">
        <v>3</v>
      </c>
      <c r="X8">
        <v>6</v>
      </c>
    </row>
    <row r="9" spans="2:29" x14ac:dyDescent="0.35">
      <c r="B9" s="122" t="s">
        <v>15</v>
      </c>
      <c r="C9" s="123">
        <v>6014</v>
      </c>
      <c r="D9" s="145">
        <f>R9/$Q$9*100</f>
        <v>26.937146657798472</v>
      </c>
      <c r="E9" s="145">
        <f t="shared" ref="E9:J9" si="4">S9/$Q$9*100</f>
        <v>71.000997672098435</v>
      </c>
      <c r="F9" s="145">
        <f t="shared" si="4"/>
        <v>0.4323245759893582</v>
      </c>
      <c r="G9" s="145">
        <f t="shared" si="4"/>
        <v>0.93116062520784837</v>
      </c>
      <c r="H9" s="145">
        <f t="shared" si="4"/>
        <v>0.34918523445294314</v>
      </c>
      <c r="I9" s="145">
        <f t="shared" si="4"/>
        <v>0</v>
      </c>
      <c r="J9" s="145">
        <f t="shared" si="4"/>
        <v>0.34918523445294314</v>
      </c>
      <c r="P9" t="s">
        <v>15</v>
      </c>
      <c r="Q9">
        <v>6014</v>
      </c>
      <c r="R9">
        <v>1620</v>
      </c>
      <c r="S9">
        <v>4270</v>
      </c>
      <c r="T9">
        <v>26</v>
      </c>
      <c r="U9">
        <v>56</v>
      </c>
      <c r="V9">
        <v>21</v>
      </c>
      <c r="W9">
        <v>0</v>
      </c>
      <c r="X9">
        <v>21</v>
      </c>
      <c r="AC9" s="62"/>
    </row>
    <row r="10" spans="2:29" x14ac:dyDescent="0.35">
      <c r="B10" s="122" t="s">
        <v>18</v>
      </c>
      <c r="C10" s="123">
        <v>2796</v>
      </c>
      <c r="D10" s="145">
        <f>R10/$Q$10*100</f>
        <v>37.517882689556508</v>
      </c>
      <c r="E10" s="145">
        <f t="shared" ref="E10:J10" si="5">S10/$Q$10*100</f>
        <v>58.011444921316169</v>
      </c>
      <c r="F10" s="145">
        <f t="shared" si="5"/>
        <v>0.57224606580829751</v>
      </c>
      <c r="G10" s="145">
        <f t="shared" si="5"/>
        <v>2.8612303290414878</v>
      </c>
      <c r="H10" s="145">
        <f t="shared" si="5"/>
        <v>0.57224606580829751</v>
      </c>
      <c r="I10" s="145">
        <f t="shared" si="5"/>
        <v>0.28612303290414876</v>
      </c>
      <c r="J10" s="145">
        <f t="shared" si="5"/>
        <v>0.17882689556509299</v>
      </c>
      <c r="P10" t="s">
        <v>18</v>
      </c>
      <c r="Q10">
        <v>2796</v>
      </c>
      <c r="R10">
        <v>1049</v>
      </c>
      <c r="S10">
        <v>1622</v>
      </c>
      <c r="T10">
        <v>16</v>
      </c>
      <c r="U10">
        <v>80</v>
      </c>
      <c r="V10">
        <v>16</v>
      </c>
      <c r="W10">
        <v>8</v>
      </c>
      <c r="X10">
        <v>5</v>
      </c>
      <c r="AC10" s="62"/>
    </row>
    <row r="11" spans="2:29" x14ac:dyDescent="0.35">
      <c r="B11" s="122" t="s">
        <v>22</v>
      </c>
      <c r="C11" s="123">
        <v>7040</v>
      </c>
      <c r="D11" s="145">
        <f>R11/$Q$11*100</f>
        <v>12.485795454545455</v>
      </c>
      <c r="E11" s="145">
        <f t="shared" ref="E11:J11" si="6">S11/$Q$11*100</f>
        <v>78.01136363636364</v>
      </c>
      <c r="F11" s="145">
        <f t="shared" si="6"/>
        <v>3.6647727272727271</v>
      </c>
      <c r="G11" s="145">
        <f t="shared" si="6"/>
        <v>4.7301136363636367</v>
      </c>
      <c r="H11" s="145">
        <f t="shared" si="6"/>
        <v>0.9375</v>
      </c>
      <c r="I11" s="145">
        <f t="shared" si="6"/>
        <v>1.4204545454545454E-2</v>
      </c>
      <c r="J11" s="145">
        <f t="shared" si="6"/>
        <v>0.15625</v>
      </c>
      <c r="P11" t="s">
        <v>22</v>
      </c>
      <c r="Q11">
        <v>7040</v>
      </c>
      <c r="R11">
        <v>879</v>
      </c>
      <c r="S11">
        <v>5492</v>
      </c>
      <c r="T11">
        <v>258</v>
      </c>
      <c r="U11">
        <v>333</v>
      </c>
      <c r="V11">
        <v>66</v>
      </c>
      <c r="W11">
        <v>1</v>
      </c>
      <c r="X11">
        <v>11</v>
      </c>
      <c r="AC11" s="62"/>
    </row>
    <row r="12" spans="2:29" x14ac:dyDescent="0.35">
      <c r="B12" s="122" t="s">
        <v>25</v>
      </c>
      <c r="C12" s="123">
        <v>4248</v>
      </c>
      <c r="D12" s="145">
        <f>R12/$Q$12*100</f>
        <v>9.3220338983050848</v>
      </c>
      <c r="E12" s="145">
        <f t="shared" ref="E12:J12" si="7">S12/$Q$12*100</f>
        <v>79.943502824858754</v>
      </c>
      <c r="F12" s="145">
        <f t="shared" si="7"/>
        <v>3.766478342749529</v>
      </c>
      <c r="G12" s="145">
        <f t="shared" si="7"/>
        <v>5.8145009416195856</v>
      </c>
      <c r="H12" s="145">
        <f t="shared" si="7"/>
        <v>0.96516007532956682</v>
      </c>
      <c r="I12" s="145">
        <f t="shared" si="7"/>
        <v>9.4161958568738227E-2</v>
      </c>
      <c r="J12" s="145">
        <f t="shared" si="7"/>
        <v>9.4161958568738227E-2</v>
      </c>
      <c r="P12" t="s">
        <v>25</v>
      </c>
      <c r="Q12">
        <v>4248</v>
      </c>
      <c r="R12">
        <v>396</v>
      </c>
      <c r="S12">
        <v>3396</v>
      </c>
      <c r="T12">
        <v>160</v>
      </c>
      <c r="U12">
        <v>247</v>
      </c>
      <c r="V12">
        <v>41</v>
      </c>
      <c r="W12">
        <v>4</v>
      </c>
      <c r="X12">
        <v>4</v>
      </c>
      <c r="AC12" s="62"/>
    </row>
    <row r="13" spans="2:29" x14ac:dyDescent="0.35">
      <c r="B13" s="122" t="s">
        <v>26</v>
      </c>
      <c r="C13" s="123">
        <v>12586</v>
      </c>
      <c r="D13" s="145">
        <f>R13/$Q$13*100</f>
        <v>35.714285714285715</v>
      </c>
      <c r="E13" s="145">
        <f t="shared" ref="E13:J13" si="8">S13/$Q$13*100</f>
        <v>62.291434927697445</v>
      </c>
      <c r="F13" s="145">
        <f t="shared" si="8"/>
        <v>0.42110281264897503</v>
      </c>
      <c r="G13" s="145">
        <f t="shared" si="8"/>
        <v>0.8819323057365327</v>
      </c>
      <c r="H13" s="145">
        <f t="shared" si="8"/>
        <v>0.41315747656125851</v>
      </c>
      <c r="I13" s="145">
        <f t="shared" si="8"/>
        <v>6.3562688701732081E-2</v>
      </c>
      <c r="J13" s="145">
        <f t="shared" si="8"/>
        <v>0.21452407436834578</v>
      </c>
      <c r="P13" t="s">
        <v>26</v>
      </c>
      <c r="Q13">
        <v>12586</v>
      </c>
      <c r="R13">
        <v>4495</v>
      </c>
      <c r="S13">
        <v>7840</v>
      </c>
      <c r="T13">
        <v>53</v>
      </c>
      <c r="U13">
        <v>111</v>
      </c>
      <c r="V13">
        <v>52</v>
      </c>
      <c r="W13">
        <v>8</v>
      </c>
      <c r="X13">
        <v>27</v>
      </c>
      <c r="AC13" s="62"/>
    </row>
    <row r="14" spans="2:29" x14ac:dyDescent="0.35">
      <c r="B14" s="122" t="s">
        <v>29</v>
      </c>
      <c r="C14" s="123">
        <v>3522</v>
      </c>
      <c r="D14" s="145">
        <f>R14/$Q$14*100</f>
        <v>13.401476433844406</v>
      </c>
      <c r="E14" s="145">
        <f t="shared" ref="E14:J14" si="9">S14/$Q$14*100</f>
        <v>64.253265190232824</v>
      </c>
      <c r="F14" s="145">
        <f t="shared" si="9"/>
        <v>15.275411697898921</v>
      </c>
      <c r="G14" s="145">
        <f t="shared" si="9"/>
        <v>5.7921635434412266</v>
      </c>
      <c r="H14" s="145">
        <f t="shared" si="9"/>
        <v>1.1073253833049403</v>
      </c>
      <c r="I14" s="145">
        <f t="shared" si="9"/>
        <v>0</v>
      </c>
      <c r="J14" s="145">
        <f t="shared" si="9"/>
        <v>0.17035775127768313</v>
      </c>
      <c r="P14" t="s">
        <v>29</v>
      </c>
      <c r="Q14">
        <v>3522</v>
      </c>
      <c r="R14">
        <v>472</v>
      </c>
      <c r="S14">
        <v>2263</v>
      </c>
      <c r="T14">
        <v>538</v>
      </c>
      <c r="U14">
        <v>204</v>
      </c>
      <c r="V14">
        <v>39</v>
      </c>
      <c r="W14">
        <v>0</v>
      </c>
      <c r="X14">
        <v>6</v>
      </c>
      <c r="AC14" s="62"/>
    </row>
    <row r="15" spans="2:29" x14ac:dyDescent="0.35">
      <c r="B15" s="122" t="s">
        <v>32</v>
      </c>
      <c r="C15" s="123">
        <v>10291</v>
      </c>
      <c r="D15" s="145">
        <f>R15/$Q$15*100</f>
        <v>13.87620250704499</v>
      </c>
      <c r="E15" s="145">
        <f t="shared" ref="E15:J15" si="10">S15/$Q$15*100</f>
        <v>78.24312506073268</v>
      </c>
      <c r="F15" s="145">
        <f t="shared" si="10"/>
        <v>4.0909532601302114</v>
      </c>
      <c r="G15" s="145">
        <f t="shared" si="10"/>
        <v>2.2932659605480517</v>
      </c>
      <c r="H15" s="145">
        <f t="shared" si="10"/>
        <v>1.1563502089204158</v>
      </c>
      <c r="I15" s="145">
        <f t="shared" si="10"/>
        <v>8.7455057817510451E-2</v>
      </c>
      <c r="J15" s="145">
        <f t="shared" si="10"/>
        <v>0.25264794480614128</v>
      </c>
      <c r="P15" t="s">
        <v>32</v>
      </c>
      <c r="Q15">
        <v>10291</v>
      </c>
      <c r="R15">
        <v>1428</v>
      </c>
      <c r="S15">
        <v>8052</v>
      </c>
      <c r="T15">
        <v>421</v>
      </c>
      <c r="U15">
        <v>236</v>
      </c>
      <c r="V15">
        <v>119</v>
      </c>
      <c r="W15">
        <v>9</v>
      </c>
      <c r="X15">
        <v>26</v>
      </c>
      <c r="AC15" s="62"/>
    </row>
    <row r="16" spans="2:29" x14ac:dyDescent="0.35">
      <c r="B16" s="122" t="s">
        <v>35</v>
      </c>
      <c r="C16" s="123">
        <v>3499</v>
      </c>
      <c r="D16" s="145">
        <f>R16/$Q$16*100</f>
        <v>23.635324378393825</v>
      </c>
      <c r="E16" s="145">
        <f t="shared" ref="E16:J16" si="11">S16/$Q$16*100</f>
        <v>63.989711346098886</v>
      </c>
      <c r="F16" s="145">
        <f t="shared" si="11"/>
        <v>3.6581880537296372</v>
      </c>
      <c r="G16" s="145">
        <f t="shared" si="11"/>
        <v>7.1163189482709344</v>
      </c>
      <c r="H16" s="145">
        <f t="shared" si="11"/>
        <v>1.4004001143183766</v>
      </c>
      <c r="I16" s="145">
        <f t="shared" si="11"/>
        <v>0.17147756501857675</v>
      </c>
      <c r="J16" s="145">
        <f t="shared" si="11"/>
        <v>2.857959416976279E-2</v>
      </c>
      <c r="P16" t="s">
        <v>35</v>
      </c>
      <c r="Q16">
        <v>3499</v>
      </c>
      <c r="R16">
        <v>827</v>
      </c>
      <c r="S16">
        <v>2239</v>
      </c>
      <c r="T16">
        <v>128</v>
      </c>
      <c r="U16">
        <v>249</v>
      </c>
      <c r="V16">
        <v>49</v>
      </c>
      <c r="W16">
        <v>6</v>
      </c>
      <c r="X16">
        <v>1</v>
      </c>
      <c r="AC16" s="62"/>
    </row>
    <row r="17" spans="2:29" x14ac:dyDescent="0.35">
      <c r="B17" s="122" t="s">
        <v>38</v>
      </c>
      <c r="C17" s="123">
        <v>8247</v>
      </c>
      <c r="D17" s="145">
        <f>R17/$Q$17*100</f>
        <v>13.908087789499213</v>
      </c>
      <c r="E17" s="145">
        <f t="shared" ref="E17:J17" si="12">S17/$Q$17*100</f>
        <v>78.149630168546139</v>
      </c>
      <c r="F17" s="145">
        <f t="shared" si="12"/>
        <v>3.2860434097247482</v>
      </c>
      <c r="G17" s="145">
        <f t="shared" si="12"/>
        <v>2.8980235237055898</v>
      </c>
      <c r="H17" s="145">
        <f t="shared" si="12"/>
        <v>1.4550745725718441</v>
      </c>
      <c r="I17" s="145">
        <f t="shared" si="12"/>
        <v>9.7004971504789622E-2</v>
      </c>
      <c r="J17" s="145">
        <f t="shared" si="12"/>
        <v>0.20613556444767797</v>
      </c>
      <c r="P17" t="s">
        <v>38</v>
      </c>
      <c r="Q17">
        <v>8247</v>
      </c>
      <c r="R17">
        <v>1147</v>
      </c>
      <c r="S17">
        <v>6445</v>
      </c>
      <c r="T17">
        <v>271</v>
      </c>
      <c r="U17">
        <v>239</v>
      </c>
      <c r="V17">
        <v>120</v>
      </c>
      <c r="W17">
        <v>8</v>
      </c>
      <c r="X17">
        <v>17</v>
      </c>
      <c r="AC17" s="62"/>
    </row>
    <row r="18" spans="2:29" x14ac:dyDescent="0.35">
      <c r="B18" s="122" t="s">
        <v>41</v>
      </c>
      <c r="C18" s="123">
        <v>5957</v>
      </c>
      <c r="D18" s="145">
        <f>R18/$Q$18*100</f>
        <v>21.151586368977675</v>
      </c>
      <c r="E18" s="145">
        <f t="shared" ref="E18:J18" si="13">S18/$Q$18*100</f>
        <v>74.970622796709748</v>
      </c>
      <c r="F18" s="145">
        <f t="shared" si="13"/>
        <v>1.2590229981534329</v>
      </c>
      <c r="G18" s="145">
        <f t="shared" si="13"/>
        <v>1.5947624643276819</v>
      </c>
      <c r="H18" s="145">
        <f t="shared" si="13"/>
        <v>0.82256169212690955</v>
      </c>
      <c r="I18" s="145">
        <f t="shared" si="13"/>
        <v>6.7147893234849751E-2</v>
      </c>
      <c r="J18" s="145">
        <f t="shared" si="13"/>
        <v>0.1342957864696995</v>
      </c>
      <c r="P18" t="s">
        <v>41</v>
      </c>
      <c r="Q18">
        <v>5957</v>
      </c>
      <c r="R18">
        <v>1260</v>
      </c>
      <c r="S18">
        <v>4466</v>
      </c>
      <c r="T18">
        <v>75</v>
      </c>
      <c r="U18">
        <v>95</v>
      </c>
      <c r="V18">
        <v>49</v>
      </c>
      <c r="W18">
        <v>4</v>
      </c>
      <c r="X18">
        <v>8</v>
      </c>
      <c r="AC18" s="62"/>
    </row>
    <row r="19" spans="2:29" x14ac:dyDescent="0.35">
      <c r="B19" s="122" t="s">
        <v>44</v>
      </c>
      <c r="C19" s="123">
        <v>7089</v>
      </c>
      <c r="D19" s="145">
        <f>R19/$Q$19*100</f>
        <v>15.065594583157004</v>
      </c>
      <c r="E19" s="145">
        <f t="shared" ref="E19:J19" si="14">S19/$Q$19*100</f>
        <v>76.287205529693892</v>
      </c>
      <c r="F19" s="145">
        <f t="shared" si="14"/>
        <v>3.4560586824657924</v>
      </c>
      <c r="G19" s="145">
        <f t="shared" si="14"/>
        <v>3.9215686274509802</v>
      </c>
      <c r="H19" s="145">
        <f t="shared" si="14"/>
        <v>1.0438707857243616</v>
      </c>
      <c r="I19" s="145">
        <f t="shared" si="14"/>
        <v>8.4638171815488786E-2</v>
      </c>
      <c r="J19" s="145">
        <f t="shared" si="14"/>
        <v>0.14106361969248132</v>
      </c>
      <c r="P19" t="s">
        <v>44</v>
      </c>
      <c r="Q19">
        <v>7089</v>
      </c>
      <c r="R19">
        <v>1068</v>
      </c>
      <c r="S19">
        <v>5408</v>
      </c>
      <c r="T19">
        <v>245</v>
      </c>
      <c r="U19">
        <v>278</v>
      </c>
      <c r="V19">
        <v>74</v>
      </c>
      <c r="W19">
        <v>6</v>
      </c>
      <c r="X19">
        <v>10</v>
      </c>
      <c r="AC19" s="62"/>
    </row>
    <row r="20" spans="2:29" x14ac:dyDescent="0.35">
      <c r="B20" s="122" t="s">
        <v>47</v>
      </c>
      <c r="C20" s="123">
        <v>6826</v>
      </c>
      <c r="D20" s="145">
        <f>R20/$Q$20*100</f>
        <v>22.692645766188104</v>
      </c>
      <c r="E20" s="145">
        <f t="shared" ref="E20:J20" si="15">S20/$Q$20*100</f>
        <v>66.642250219748021</v>
      </c>
      <c r="F20" s="145">
        <f t="shared" si="15"/>
        <v>4.087313214181072</v>
      </c>
      <c r="G20" s="145">
        <f t="shared" si="15"/>
        <v>5.0835042484617645</v>
      </c>
      <c r="H20" s="145">
        <f t="shared" si="15"/>
        <v>1.142689715792558</v>
      </c>
      <c r="I20" s="145">
        <f t="shared" si="15"/>
        <v>0.1464986815118664</v>
      </c>
      <c r="J20" s="145">
        <f t="shared" si="15"/>
        <v>0.20509815411661297</v>
      </c>
      <c r="P20" t="s">
        <v>47</v>
      </c>
      <c r="Q20">
        <v>6826</v>
      </c>
      <c r="R20">
        <v>1549</v>
      </c>
      <c r="S20">
        <v>4549</v>
      </c>
      <c r="T20">
        <v>279</v>
      </c>
      <c r="U20">
        <v>347</v>
      </c>
      <c r="V20">
        <v>78</v>
      </c>
      <c r="W20">
        <v>10</v>
      </c>
      <c r="X20">
        <v>14</v>
      </c>
      <c r="AC20" s="62"/>
    </row>
    <row r="21" spans="2:29" x14ac:dyDescent="0.35">
      <c r="B21" s="125" t="s">
        <v>50</v>
      </c>
      <c r="C21" s="126">
        <v>4960</v>
      </c>
      <c r="D21" s="147">
        <f>R21/$Q$21*100</f>
        <v>6.9556451612903221</v>
      </c>
      <c r="E21" s="147">
        <f t="shared" ref="E21:J21" si="16">S21/$Q$21*100</f>
        <v>85.141129032258064</v>
      </c>
      <c r="F21" s="147">
        <f t="shared" si="16"/>
        <v>3.6290322580645165</v>
      </c>
      <c r="G21" s="147">
        <f t="shared" si="16"/>
        <v>3.588709677419355</v>
      </c>
      <c r="H21" s="147">
        <f t="shared" si="16"/>
        <v>0.66532258064516125</v>
      </c>
      <c r="I21" s="147">
        <f t="shared" si="16"/>
        <v>2.0161290322580645E-2</v>
      </c>
      <c r="J21" s="147">
        <f t="shared" si="16"/>
        <v>0</v>
      </c>
      <c r="P21" t="s">
        <v>50</v>
      </c>
      <c r="Q21">
        <v>4960</v>
      </c>
      <c r="R21">
        <v>345</v>
      </c>
      <c r="S21">
        <v>4223</v>
      </c>
      <c r="T21">
        <v>180</v>
      </c>
      <c r="U21">
        <v>178</v>
      </c>
      <c r="V21">
        <v>33</v>
      </c>
      <c r="W21">
        <v>1</v>
      </c>
      <c r="X21">
        <v>0</v>
      </c>
      <c r="AC21" s="62"/>
    </row>
    <row r="22" spans="2:29" x14ac:dyDescent="0.35">
      <c r="S22" s="62"/>
      <c r="AC22" s="62"/>
    </row>
    <row r="24" spans="2:29" x14ac:dyDescent="0.35">
      <c r="R24" s="62"/>
      <c r="S24" s="62"/>
      <c r="T24" s="62"/>
      <c r="U24" s="62"/>
      <c r="AC24" s="6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976B-F6EE-457A-BE4A-81BB1E6D481E}">
  <sheetPr>
    <tabColor rgb="FFFFC000"/>
  </sheetPr>
  <dimension ref="A1:N21"/>
  <sheetViews>
    <sheetView workbookViewId="0">
      <selection activeCell="M25" sqref="M25"/>
    </sheetView>
  </sheetViews>
  <sheetFormatPr defaultRowHeight="14.5" x14ac:dyDescent="0.35"/>
  <cols>
    <col min="1" max="1" width="12.6328125" customWidth="1"/>
    <col min="4" max="4" width="3.54296875" customWidth="1"/>
    <col min="6" max="6" width="3.453125" customWidth="1"/>
    <col min="8" max="8" width="8.90625" bestFit="1" customWidth="1"/>
  </cols>
  <sheetData>
    <row r="1" spans="1:14" x14ac:dyDescent="0.35">
      <c r="A1" s="97" t="s">
        <v>508</v>
      </c>
      <c r="B1" s="31"/>
      <c r="C1" s="31"/>
      <c r="D1" s="31"/>
      <c r="E1" s="31"/>
      <c r="F1" s="31"/>
      <c r="G1" s="31"/>
      <c r="H1" s="31"/>
      <c r="I1" s="31"/>
    </row>
    <row r="2" spans="1:14" x14ac:dyDescent="0.35">
      <c r="A2" s="438" t="s">
        <v>0</v>
      </c>
      <c r="B2" s="32">
        <v>1991</v>
      </c>
      <c r="C2" s="32">
        <v>2001</v>
      </c>
      <c r="D2" s="132"/>
      <c r="E2" s="69">
        <v>2011</v>
      </c>
      <c r="F2" s="133"/>
      <c r="G2" s="440">
        <v>2023</v>
      </c>
      <c r="H2" s="440"/>
      <c r="I2" s="440"/>
    </row>
    <row r="3" spans="1:14" x14ac:dyDescent="0.35">
      <c r="A3" s="439"/>
      <c r="B3" s="148" t="s">
        <v>57</v>
      </c>
      <c r="C3" s="148" t="s">
        <v>57</v>
      </c>
      <c r="D3" s="148"/>
      <c r="E3" s="148" t="s">
        <v>57</v>
      </c>
      <c r="F3" s="148"/>
      <c r="G3" s="148" t="s">
        <v>58</v>
      </c>
      <c r="H3" s="148" t="s">
        <v>3</v>
      </c>
      <c r="I3" s="148" t="s">
        <v>57</v>
      </c>
    </row>
    <row r="4" spans="1:14" x14ac:dyDescent="0.35">
      <c r="A4" t="s">
        <v>1</v>
      </c>
      <c r="B4" s="33">
        <v>27.1</v>
      </c>
      <c r="C4" s="33">
        <v>32.978315385750115</v>
      </c>
      <c r="E4" s="149">
        <v>42.754428731182067</v>
      </c>
      <c r="G4" s="150">
        <v>3022401</v>
      </c>
      <c r="H4" s="150">
        <f>SUM(H6:H19)</f>
        <v>1512685</v>
      </c>
      <c r="I4" s="149">
        <f>H4/G4*100</f>
        <v>50.049116579831733</v>
      </c>
      <c r="N4" s="118">
        <f>1512685/3022401</f>
        <v>0.50049116579831732</v>
      </c>
    </row>
    <row r="5" spans="1:14" x14ac:dyDescent="0.35">
      <c r="B5" s="128"/>
      <c r="C5" s="33"/>
      <c r="E5" s="33"/>
      <c r="G5" s="150"/>
      <c r="H5" s="150"/>
      <c r="I5" s="33"/>
      <c r="N5" s="118">
        <f>1509716/3022401</f>
        <v>0.49950883420168268</v>
      </c>
    </row>
    <row r="6" spans="1:14" x14ac:dyDescent="0.35">
      <c r="A6" t="s">
        <v>11</v>
      </c>
      <c r="B6" s="128">
        <v>45</v>
      </c>
      <c r="C6" s="33">
        <v>54.232716467856164</v>
      </c>
      <c r="E6" s="33">
        <v>54.020227070174755</v>
      </c>
      <c r="G6" s="150">
        <v>109893</v>
      </c>
      <c r="H6" s="150">
        <v>68707</v>
      </c>
      <c r="I6" s="33">
        <f t="shared" ref="I6:I19" si="0">H6/G6*100</f>
        <v>62.521725678614651</v>
      </c>
    </row>
    <row r="7" spans="1:14" x14ac:dyDescent="0.35">
      <c r="A7" t="s">
        <v>15</v>
      </c>
      <c r="B7" s="128">
        <v>63</v>
      </c>
      <c r="C7" s="33">
        <v>79.963404326463134</v>
      </c>
      <c r="E7" s="33">
        <v>87.375421891266441</v>
      </c>
      <c r="G7" s="150">
        <v>240206</v>
      </c>
      <c r="H7" s="150">
        <v>216218</v>
      </c>
      <c r="I7" s="33">
        <f t="shared" si="0"/>
        <v>90.01357168430431</v>
      </c>
    </row>
    <row r="8" spans="1:14" x14ac:dyDescent="0.35">
      <c r="A8" t="s">
        <v>18</v>
      </c>
      <c r="B8" s="128">
        <v>44</v>
      </c>
      <c r="C8" s="33">
        <v>45.632903046198479</v>
      </c>
      <c r="E8" s="33">
        <v>60.138101047706492</v>
      </c>
      <c r="G8" s="150">
        <v>106680</v>
      </c>
      <c r="H8" s="150">
        <v>79217</v>
      </c>
      <c r="I8" s="33">
        <f t="shared" si="0"/>
        <v>74.256655418072739</v>
      </c>
    </row>
    <row r="9" spans="1:14" x14ac:dyDescent="0.35">
      <c r="A9" t="s">
        <v>22</v>
      </c>
      <c r="B9" s="441">
        <v>17</v>
      </c>
      <c r="C9" s="442">
        <v>18.236356280896327</v>
      </c>
      <c r="E9" s="33">
        <v>46.359895631582411</v>
      </c>
      <c r="G9" s="150">
        <v>218421</v>
      </c>
      <c r="H9" s="150">
        <v>124419</v>
      </c>
      <c r="I9" s="33">
        <f t="shared" si="0"/>
        <v>56.962929388657678</v>
      </c>
    </row>
    <row r="10" spans="1:14" x14ac:dyDescent="0.35">
      <c r="A10" t="s">
        <v>25</v>
      </c>
      <c r="B10" s="441"/>
      <c r="C10" s="442"/>
      <c r="E10" s="33">
        <v>0.71421142044863573</v>
      </c>
      <c r="G10" s="150">
        <v>123266</v>
      </c>
      <c r="H10" s="150">
        <v>10463</v>
      </c>
      <c r="I10" s="33">
        <f t="shared" si="0"/>
        <v>8.4881475832751931</v>
      </c>
    </row>
    <row r="11" spans="1:14" x14ac:dyDescent="0.35">
      <c r="A11" t="s">
        <v>26</v>
      </c>
      <c r="B11" s="128">
        <v>88</v>
      </c>
      <c r="C11" s="33">
        <v>93.313807130127628</v>
      </c>
      <c r="E11" s="33">
        <v>95.240850994180761</v>
      </c>
      <c r="G11" s="150">
        <v>494605</v>
      </c>
      <c r="H11" s="150">
        <v>486186</v>
      </c>
      <c r="I11" s="33">
        <f t="shared" si="0"/>
        <v>98.297833624811716</v>
      </c>
    </row>
    <row r="12" spans="1:14" x14ac:dyDescent="0.35">
      <c r="A12" t="s">
        <v>29</v>
      </c>
      <c r="B12" s="128">
        <v>25</v>
      </c>
      <c r="C12" s="33">
        <v>24.73848839746854</v>
      </c>
      <c r="E12" s="33">
        <v>26.363175831260939</v>
      </c>
      <c r="G12" s="150">
        <v>120762</v>
      </c>
      <c r="H12" s="150">
        <v>40680</v>
      </c>
      <c r="I12" s="33">
        <f t="shared" si="0"/>
        <v>33.686093307497387</v>
      </c>
    </row>
    <row r="13" spans="1:14" x14ac:dyDescent="0.35">
      <c r="A13" t="s">
        <v>32</v>
      </c>
      <c r="B13" s="128">
        <v>0</v>
      </c>
      <c r="C13" s="33">
        <v>1.2321353509878099</v>
      </c>
      <c r="E13" s="33">
        <v>10.14601989847054</v>
      </c>
      <c r="G13" s="150">
        <v>337729</v>
      </c>
      <c r="H13" s="150">
        <v>49271</v>
      </c>
      <c r="I13" s="33">
        <f t="shared" si="0"/>
        <v>14.588915965167338</v>
      </c>
    </row>
    <row r="14" spans="1:14" x14ac:dyDescent="0.35">
      <c r="A14" t="s">
        <v>35</v>
      </c>
      <c r="B14" s="128">
        <v>16</v>
      </c>
      <c r="C14" s="33">
        <v>20.36479078175752</v>
      </c>
      <c r="E14" s="33">
        <v>29.765698482444936</v>
      </c>
      <c r="G14" s="150">
        <v>102881</v>
      </c>
      <c r="H14" s="150">
        <v>45026</v>
      </c>
      <c r="I14" s="33">
        <f t="shared" si="0"/>
        <v>43.765126699779358</v>
      </c>
    </row>
    <row r="15" spans="1:14" x14ac:dyDescent="0.35">
      <c r="A15" t="s">
        <v>38</v>
      </c>
      <c r="B15" s="128">
        <v>0</v>
      </c>
      <c r="C15" s="33">
        <v>1.1536343852964055</v>
      </c>
      <c r="E15" s="33">
        <v>5.6948751058947389</v>
      </c>
      <c r="G15" s="150">
        <v>316671</v>
      </c>
      <c r="H15" s="150">
        <v>35183</v>
      </c>
      <c r="I15" s="33">
        <f t="shared" si="0"/>
        <v>11.110269017371341</v>
      </c>
    </row>
    <row r="16" spans="1:14" x14ac:dyDescent="0.35">
      <c r="A16" t="s">
        <v>41</v>
      </c>
      <c r="B16" s="128">
        <v>26</v>
      </c>
      <c r="C16" s="33">
        <v>30.816596259789026</v>
      </c>
      <c r="E16" s="33">
        <v>45.168502439521383</v>
      </c>
      <c r="G16" s="150">
        <v>230801</v>
      </c>
      <c r="H16" s="150">
        <v>122797</v>
      </c>
      <c r="I16" s="33">
        <f t="shared" si="0"/>
        <v>53.204708818419334</v>
      </c>
    </row>
    <row r="17" spans="1:9" x14ac:dyDescent="0.35">
      <c r="A17" t="s">
        <v>44</v>
      </c>
      <c r="B17" s="128">
        <v>13</v>
      </c>
      <c r="C17" s="33">
        <v>9.2722676653810083</v>
      </c>
      <c r="E17" s="33">
        <v>12.987641023668347</v>
      </c>
      <c r="G17" s="150">
        <v>257302</v>
      </c>
      <c r="H17" s="150">
        <v>47260</v>
      </c>
      <c r="I17" s="33">
        <f t="shared" si="0"/>
        <v>18.367521433956984</v>
      </c>
    </row>
    <row r="18" spans="1:9" x14ac:dyDescent="0.35">
      <c r="A18" t="s">
        <v>47</v>
      </c>
      <c r="B18" s="128">
        <v>46</v>
      </c>
      <c r="C18" s="33">
        <v>40.633309696862256</v>
      </c>
      <c r="E18" s="33">
        <v>53.835569793541481</v>
      </c>
      <c r="G18" s="150">
        <v>220811</v>
      </c>
      <c r="H18" s="150">
        <v>138922</v>
      </c>
      <c r="I18" s="33">
        <f t="shared" si="0"/>
        <v>62.914438139404282</v>
      </c>
    </row>
    <row r="19" spans="1:9" x14ac:dyDescent="0.35">
      <c r="A19" s="31" t="s">
        <v>50</v>
      </c>
      <c r="B19" s="130">
        <v>15</v>
      </c>
      <c r="C19" s="34">
        <v>27.727807982361636</v>
      </c>
      <c r="D19" s="31"/>
      <c r="E19" s="34">
        <v>31.306017925736235</v>
      </c>
      <c r="F19" s="31"/>
      <c r="G19" s="152">
        <v>142373</v>
      </c>
      <c r="H19" s="152">
        <v>48336</v>
      </c>
      <c r="I19" s="34">
        <f t="shared" si="0"/>
        <v>33.950257422404526</v>
      </c>
    </row>
    <row r="21" spans="1:9" x14ac:dyDescent="0.35">
      <c r="A21" t="s">
        <v>1022</v>
      </c>
    </row>
  </sheetData>
  <mergeCells count="4">
    <mergeCell ref="A2:A3"/>
    <mergeCell ref="G2:I2"/>
    <mergeCell ref="B9:B10"/>
    <mergeCell ref="C9:C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7D2C-CA23-480E-9B27-F350EE61B131}">
  <sheetPr>
    <tabColor rgb="FFFFC000"/>
  </sheetPr>
  <dimension ref="A1:Z75"/>
  <sheetViews>
    <sheetView workbookViewId="0">
      <selection activeCell="P24" sqref="P24"/>
    </sheetView>
  </sheetViews>
  <sheetFormatPr defaultRowHeight="14.5" x14ac:dyDescent="0.35"/>
  <cols>
    <col min="1" max="2" width="15.36328125" customWidth="1"/>
    <col min="3" max="3" width="11.08984375" customWidth="1"/>
    <col min="4" max="4" width="11.36328125" customWidth="1"/>
    <col min="5" max="5" width="16.453125" customWidth="1"/>
    <col min="18" max="18" width="12.7265625" customWidth="1"/>
    <col min="19" max="19" width="8.90625" bestFit="1" customWidth="1"/>
    <col min="21" max="21" width="10.7265625" customWidth="1"/>
    <col min="22" max="22" width="4.81640625" customWidth="1"/>
    <col min="23" max="23" width="12.36328125" customWidth="1"/>
    <col min="25" max="25" width="5.90625" customWidth="1"/>
    <col min="26" max="26" width="12.1796875" customWidth="1"/>
  </cols>
  <sheetData>
    <row r="1" spans="1:26" x14ac:dyDescent="0.35">
      <c r="A1" s="153" t="s">
        <v>569</v>
      </c>
      <c r="B1" s="153"/>
      <c r="C1" s="153"/>
      <c r="D1" s="153"/>
      <c r="E1" s="153"/>
    </row>
    <row r="2" spans="1:26" ht="43.5" x14ac:dyDescent="0.35">
      <c r="A2" s="161" t="s">
        <v>566</v>
      </c>
      <c r="B2" s="162">
        <v>2011</v>
      </c>
      <c r="C2" s="162">
        <v>2023</v>
      </c>
      <c r="D2" s="162" t="s">
        <v>567</v>
      </c>
      <c r="E2" s="163" t="s">
        <v>568</v>
      </c>
      <c r="F2" s="164" t="s">
        <v>570</v>
      </c>
      <c r="R2" s="243" t="s">
        <v>566</v>
      </c>
      <c r="S2" s="244">
        <v>2023</v>
      </c>
      <c r="T2" s="244">
        <v>2011</v>
      </c>
      <c r="U2" s="245" t="s">
        <v>570</v>
      </c>
      <c r="V2" s="245"/>
      <c r="W2" s="245" t="s">
        <v>566</v>
      </c>
      <c r="X2" s="245">
        <v>2023</v>
      </c>
      <c r="Y2" s="245">
        <v>2011</v>
      </c>
      <c r="Z2" s="245" t="s">
        <v>570</v>
      </c>
    </row>
    <row r="3" spans="1:26" x14ac:dyDescent="0.35">
      <c r="A3" s="154" t="s">
        <v>1</v>
      </c>
      <c r="B3" s="155">
        <f>SUM(B6:B75)</f>
        <v>919919</v>
      </c>
      <c r="C3" s="155">
        <f>SUM(C6:C75)</f>
        <v>1512682</v>
      </c>
      <c r="D3" s="155">
        <f>C3-B3</f>
        <v>592763</v>
      </c>
      <c r="E3" s="151">
        <f>D3/B3*100</f>
        <v>64.43643407734811</v>
      </c>
      <c r="F3" s="33">
        <f>((LN(C3)-LN(B3))/12)*100</f>
        <v>4.1446157546299514</v>
      </c>
      <c r="R3" s="35" t="s">
        <v>1</v>
      </c>
      <c r="S3" s="150">
        <f>C3</f>
        <v>1512682</v>
      </c>
      <c r="T3">
        <v>919919</v>
      </c>
      <c r="U3" s="33">
        <v>4.1442411356394402</v>
      </c>
    </row>
    <row r="4" spans="1:26" x14ac:dyDescent="0.35">
      <c r="A4" s="154"/>
      <c r="B4" s="155"/>
      <c r="C4" s="155"/>
      <c r="D4" s="155"/>
      <c r="E4" s="151"/>
      <c r="F4" s="33"/>
      <c r="R4" s="35" t="s">
        <v>11</v>
      </c>
      <c r="U4" s="33"/>
      <c r="W4" s="35" t="s">
        <v>32</v>
      </c>
      <c r="Z4" s="33"/>
    </row>
    <row r="5" spans="1:26" x14ac:dyDescent="0.35">
      <c r="A5" s="153" t="s">
        <v>11</v>
      </c>
      <c r="B5" s="155"/>
      <c r="C5" s="155"/>
      <c r="D5" s="155"/>
      <c r="E5" s="151"/>
      <c r="F5" s="33"/>
      <c r="R5" t="s">
        <v>511</v>
      </c>
      <c r="S5">
        <v>2651</v>
      </c>
      <c r="T5">
        <v>1660</v>
      </c>
      <c r="U5" s="33">
        <v>3.9009943744869733</v>
      </c>
      <c r="W5" t="s">
        <v>516</v>
      </c>
      <c r="X5">
        <v>16588</v>
      </c>
      <c r="Y5">
        <v>5528</v>
      </c>
      <c r="Z5" s="33">
        <v>9.1571121326563816</v>
      </c>
    </row>
    <row r="6" spans="1:26" x14ac:dyDescent="0.35">
      <c r="A6" s="154" t="s">
        <v>511</v>
      </c>
      <c r="B6" s="150">
        <v>1660</v>
      </c>
      <c r="C6" s="160">
        <v>2651</v>
      </c>
      <c r="D6" s="155">
        <f t="shared" ref="D6:D14" si="0">C6-B6</f>
        <v>991</v>
      </c>
      <c r="E6" s="151">
        <f t="shared" ref="E6:E14" si="1">D6/B6*100</f>
        <v>59.698795180722897</v>
      </c>
      <c r="F6" s="33">
        <f t="shared" ref="F6:F14" si="2">((LN(C6)-LN(B6))/12)*100</f>
        <v>3.9009943744869733</v>
      </c>
      <c r="R6" t="s">
        <v>512</v>
      </c>
      <c r="S6">
        <v>992</v>
      </c>
      <c r="T6">
        <v>784</v>
      </c>
      <c r="U6" s="33">
        <v>1.9609507244538731</v>
      </c>
      <c r="W6" t="s">
        <v>538</v>
      </c>
      <c r="X6">
        <v>3564</v>
      </c>
      <c r="Y6">
        <v>2236</v>
      </c>
      <c r="Z6" s="33">
        <v>3.884957952630915</v>
      </c>
    </row>
    <row r="7" spans="1:26" x14ac:dyDescent="0.35">
      <c r="A7" s="154" t="s">
        <v>512</v>
      </c>
      <c r="B7" s="150">
        <v>784</v>
      </c>
      <c r="C7" s="160">
        <v>992</v>
      </c>
      <c r="D7" s="155">
        <f t="shared" si="0"/>
        <v>208</v>
      </c>
      <c r="E7" s="151">
        <f t="shared" si="1"/>
        <v>26.530612244897959</v>
      </c>
      <c r="F7" s="33">
        <f t="shared" si="2"/>
        <v>1.9609507244538731</v>
      </c>
      <c r="R7" t="s">
        <v>513</v>
      </c>
      <c r="S7">
        <v>2372</v>
      </c>
      <c r="T7">
        <v>1748</v>
      </c>
      <c r="U7" s="33">
        <v>2.5438433658511244</v>
      </c>
      <c r="W7" t="s">
        <v>565</v>
      </c>
      <c r="X7">
        <v>29119</v>
      </c>
      <c r="Y7">
        <v>19375</v>
      </c>
      <c r="Z7" s="33">
        <v>3.3950608903339972</v>
      </c>
    </row>
    <row r="8" spans="1:26" x14ac:dyDescent="0.35">
      <c r="A8" s="154" t="s">
        <v>513</v>
      </c>
      <c r="B8" s="150">
        <v>1748</v>
      </c>
      <c r="C8" s="160">
        <v>2372</v>
      </c>
      <c r="D8" s="155">
        <f t="shared" si="0"/>
        <v>624</v>
      </c>
      <c r="E8" s="151">
        <f t="shared" si="1"/>
        <v>35.697940503432498</v>
      </c>
      <c r="F8" s="33">
        <f t="shared" si="2"/>
        <v>2.5438433658511244</v>
      </c>
      <c r="R8" t="s">
        <v>524</v>
      </c>
      <c r="S8">
        <v>6621</v>
      </c>
      <c r="T8">
        <v>4401</v>
      </c>
      <c r="U8" s="33">
        <v>3.403455234281294</v>
      </c>
      <c r="W8" s="35" t="s">
        <v>35</v>
      </c>
      <c r="Z8" s="33"/>
    </row>
    <row r="9" spans="1:26" x14ac:dyDescent="0.35">
      <c r="A9" s="154" t="s">
        <v>524</v>
      </c>
      <c r="B9" s="150">
        <v>4401</v>
      </c>
      <c r="C9" s="160">
        <v>6621</v>
      </c>
      <c r="D9" s="155">
        <f t="shared" si="0"/>
        <v>2220</v>
      </c>
      <c r="E9" s="151">
        <f t="shared" si="1"/>
        <v>50.443081117927747</v>
      </c>
      <c r="F9" s="33">
        <f t="shared" si="2"/>
        <v>3.403455234281294</v>
      </c>
      <c r="R9" t="s">
        <v>527</v>
      </c>
      <c r="S9">
        <v>27862</v>
      </c>
      <c r="T9">
        <v>19447</v>
      </c>
      <c r="U9" s="33">
        <v>2.9964244730107241</v>
      </c>
      <c r="W9" t="s">
        <v>518</v>
      </c>
      <c r="X9">
        <v>33418</v>
      </c>
      <c r="Y9">
        <v>19101</v>
      </c>
      <c r="Z9" s="33">
        <v>4.6505535584784621</v>
      </c>
    </row>
    <row r="10" spans="1:26" x14ac:dyDescent="0.35">
      <c r="A10" s="154" t="s">
        <v>527</v>
      </c>
      <c r="B10" s="150">
        <v>19447</v>
      </c>
      <c r="C10" s="160">
        <v>27862</v>
      </c>
      <c r="D10" s="155">
        <f t="shared" si="0"/>
        <v>8415</v>
      </c>
      <c r="E10" s="151">
        <f t="shared" si="1"/>
        <v>43.2714557515298</v>
      </c>
      <c r="F10" s="33">
        <f t="shared" si="2"/>
        <v>2.9964244730107241</v>
      </c>
      <c r="R10" t="s">
        <v>529</v>
      </c>
      <c r="S10">
        <v>2264</v>
      </c>
      <c r="T10">
        <v>1530</v>
      </c>
      <c r="U10" s="33">
        <v>3.2655452078049394</v>
      </c>
      <c r="W10" t="s">
        <v>530</v>
      </c>
      <c r="X10">
        <v>2099</v>
      </c>
      <c r="Y10">
        <v>1086</v>
      </c>
      <c r="Z10" s="33">
        <v>5.491331827722937</v>
      </c>
    </row>
    <row r="11" spans="1:26" x14ac:dyDescent="0.35">
      <c r="A11" s="154" t="s">
        <v>529</v>
      </c>
      <c r="B11" s="150">
        <v>1530</v>
      </c>
      <c r="C11" s="160">
        <v>2264</v>
      </c>
      <c r="D11" s="155">
        <f t="shared" si="0"/>
        <v>734</v>
      </c>
      <c r="E11" s="151">
        <f t="shared" si="1"/>
        <v>47.973856209150327</v>
      </c>
      <c r="F11" s="33">
        <f t="shared" si="2"/>
        <v>3.2655452078049394</v>
      </c>
      <c r="R11" t="s">
        <v>531</v>
      </c>
      <c r="S11">
        <v>16156</v>
      </c>
      <c r="T11">
        <v>12537</v>
      </c>
      <c r="U11" s="33">
        <v>2.1133935463939784</v>
      </c>
      <c r="W11" t="s">
        <v>549</v>
      </c>
      <c r="X11">
        <v>6876</v>
      </c>
      <c r="Y11">
        <v>2102</v>
      </c>
      <c r="Z11" s="33">
        <v>9.876231792215366</v>
      </c>
    </row>
    <row r="12" spans="1:26" x14ac:dyDescent="0.35">
      <c r="A12" s="154" t="s">
        <v>531</v>
      </c>
      <c r="B12" s="150">
        <v>12537</v>
      </c>
      <c r="C12" s="160">
        <v>16156</v>
      </c>
      <c r="D12" s="155">
        <f t="shared" si="0"/>
        <v>3619</v>
      </c>
      <c r="E12" s="151">
        <f t="shared" si="1"/>
        <v>28.866554997208265</v>
      </c>
      <c r="F12" s="33">
        <f t="shared" si="2"/>
        <v>2.1133935463939784</v>
      </c>
      <c r="R12" t="s">
        <v>545</v>
      </c>
      <c r="S12">
        <v>7736</v>
      </c>
      <c r="T12">
        <v>3908</v>
      </c>
      <c r="U12" s="33">
        <v>5.6904918664204693</v>
      </c>
      <c r="W12" t="s">
        <v>564</v>
      </c>
      <c r="X12">
        <v>2633</v>
      </c>
      <c r="Y12">
        <v>1524</v>
      </c>
      <c r="Z12" s="33">
        <v>4.5565451937476489</v>
      </c>
    </row>
    <row r="13" spans="1:26" x14ac:dyDescent="0.35">
      <c r="A13" s="154" t="s">
        <v>545</v>
      </c>
      <c r="B13" s="150">
        <v>3908</v>
      </c>
      <c r="C13" s="160">
        <v>7736</v>
      </c>
      <c r="D13" s="155">
        <f t="shared" si="0"/>
        <v>3828</v>
      </c>
      <c r="E13" s="151">
        <f t="shared" si="1"/>
        <v>97.952917093142275</v>
      </c>
      <c r="F13" s="33">
        <f t="shared" si="2"/>
        <v>5.6904918664204693</v>
      </c>
      <c r="R13" t="s">
        <v>559</v>
      </c>
      <c r="S13">
        <v>2053</v>
      </c>
      <c r="T13">
        <v>1365</v>
      </c>
      <c r="U13" s="33">
        <v>3.4012309116656128</v>
      </c>
      <c r="W13" s="35" t="s">
        <v>38</v>
      </c>
      <c r="Z13" s="33"/>
    </row>
    <row r="14" spans="1:26" x14ac:dyDescent="0.35">
      <c r="A14" s="154" t="s">
        <v>559</v>
      </c>
      <c r="B14" s="150">
        <v>1365</v>
      </c>
      <c r="C14" s="160">
        <v>2053</v>
      </c>
      <c r="D14" s="155">
        <f t="shared" si="0"/>
        <v>688</v>
      </c>
      <c r="E14" s="151">
        <f t="shared" si="1"/>
        <v>50.402930402930401</v>
      </c>
      <c r="F14" s="33">
        <f t="shared" si="2"/>
        <v>3.4012309116656128</v>
      </c>
      <c r="R14" s="35" t="s">
        <v>15</v>
      </c>
      <c r="U14" s="33"/>
      <c r="W14" t="s">
        <v>536</v>
      </c>
      <c r="X14">
        <v>7486</v>
      </c>
      <c r="Y14">
        <v>1833</v>
      </c>
      <c r="Z14" s="33">
        <v>11.725672005205585</v>
      </c>
    </row>
    <row r="15" spans="1:26" x14ac:dyDescent="0.35">
      <c r="A15" s="153" t="s">
        <v>15</v>
      </c>
      <c r="B15" s="155"/>
      <c r="C15" s="158"/>
      <c r="D15" s="155"/>
      <c r="E15" s="151"/>
      <c r="F15" s="33"/>
      <c r="R15" t="s">
        <v>509</v>
      </c>
      <c r="S15">
        <v>5726</v>
      </c>
      <c r="T15">
        <v>5170</v>
      </c>
      <c r="U15" s="33">
        <v>0.85120431796320928</v>
      </c>
      <c r="W15" t="s">
        <v>547</v>
      </c>
      <c r="X15">
        <v>5499</v>
      </c>
      <c r="Y15">
        <v>2761</v>
      </c>
      <c r="Z15" s="33">
        <v>5.7414443714804975</v>
      </c>
    </row>
    <row r="16" spans="1:26" x14ac:dyDescent="0.35">
      <c r="A16" s="154" t="s">
        <v>509</v>
      </c>
      <c r="B16" s="150">
        <v>5170</v>
      </c>
      <c r="C16" s="160">
        <v>5726</v>
      </c>
      <c r="D16" s="155">
        <f t="shared" ref="D16:D22" si="3">C16-B16</f>
        <v>556</v>
      </c>
      <c r="E16" s="151">
        <f t="shared" ref="E16:E22" si="4">D16/B16*100</f>
        <v>10.754352030947775</v>
      </c>
      <c r="F16" s="33">
        <f t="shared" ref="F16:F22" si="5">((LN(C16)-LN(B16))/12)*100</f>
        <v>0.85120431796320928</v>
      </c>
      <c r="R16" t="s">
        <v>521</v>
      </c>
      <c r="S16">
        <v>7569</v>
      </c>
      <c r="T16">
        <v>4720</v>
      </c>
      <c r="U16" s="33">
        <v>3.9354346560797135</v>
      </c>
      <c r="W16" t="s">
        <v>551</v>
      </c>
      <c r="X16">
        <v>13664</v>
      </c>
      <c r="Y16">
        <v>6437</v>
      </c>
      <c r="Z16" s="33">
        <v>6.2725170331311197</v>
      </c>
    </row>
    <row r="17" spans="1:26" x14ac:dyDescent="0.35">
      <c r="A17" s="154" t="s">
        <v>521</v>
      </c>
      <c r="B17" s="150">
        <v>4720</v>
      </c>
      <c r="C17" s="160">
        <v>7569</v>
      </c>
      <c r="D17" s="155">
        <f t="shared" si="3"/>
        <v>2849</v>
      </c>
      <c r="E17" s="151">
        <f t="shared" si="4"/>
        <v>60.360169491525426</v>
      </c>
      <c r="F17" s="33">
        <f t="shared" si="5"/>
        <v>3.9354346560797135</v>
      </c>
      <c r="R17" t="s">
        <v>525</v>
      </c>
      <c r="S17">
        <v>8434</v>
      </c>
      <c r="T17">
        <v>5132</v>
      </c>
      <c r="U17" s="33">
        <v>4.1397975714248112</v>
      </c>
      <c r="W17" t="s">
        <v>554</v>
      </c>
      <c r="X17">
        <v>5939</v>
      </c>
      <c r="Y17">
        <v>2985</v>
      </c>
      <c r="Z17" s="33">
        <v>5.7328418515763122</v>
      </c>
    </row>
    <row r="18" spans="1:26" x14ac:dyDescent="0.35">
      <c r="A18" s="154" t="s">
        <v>525</v>
      </c>
      <c r="B18" s="150">
        <v>5132</v>
      </c>
      <c r="C18" s="160">
        <v>8434</v>
      </c>
      <c r="D18" s="155">
        <f t="shared" si="3"/>
        <v>3302</v>
      </c>
      <c r="E18" s="151">
        <f t="shared" si="4"/>
        <v>64.341387373343721</v>
      </c>
      <c r="F18" s="33">
        <f t="shared" si="5"/>
        <v>4.1397975714248112</v>
      </c>
      <c r="R18" t="s">
        <v>539</v>
      </c>
      <c r="S18">
        <v>10767</v>
      </c>
      <c r="T18">
        <v>6300</v>
      </c>
      <c r="U18" s="33">
        <v>4.4661355619674517</v>
      </c>
      <c r="W18" t="s">
        <v>558</v>
      </c>
      <c r="X18">
        <v>2595</v>
      </c>
      <c r="Y18">
        <v>891</v>
      </c>
      <c r="Z18" s="33">
        <v>8.9083114010765012</v>
      </c>
    </row>
    <row r="19" spans="1:26" x14ac:dyDescent="0.35">
      <c r="A19" s="154" t="s">
        <v>539</v>
      </c>
      <c r="B19" s="150">
        <v>6300</v>
      </c>
      <c r="C19" s="160">
        <v>10767</v>
      </c>
      <c r="D19" s="155">
        <f t="shared" si="3"/>
        <v>4467</v>
      </c>
      <c r="E19" s="151">
        <f t="shared" si="4"/>
        <v>70.904761904761898</v>
      </c>
      <c r="F19" s="33">
        <f t="shared" si="5"/>
        <v>4.4661355619674517</v>
      </c>
      <c r="R19" t="s">
        <v>557</v>
      </c>
      <c r="S19">
        <v>75921</v>
      </c>
      <c r="T19">
        <v>44725</v>
      </c>
      <c r="U19" s="33">
        <v>4.409672471499082</v>
      </c>
      <c r="W19" s="35" t="s">
        <v>41</v>
      </c>
      <c r="Z19" s="33"/>
    </row>
    <row r="20" spans="1:26" x14ac:dyDescent="0.35">
      <c r="A20" s="154" t="s">
        <v>557</v>
      </c>
      <c r="B20" s="150">
        <v>44725</v>
      </c>
      <c r="C20" s="160">
        <v>75921</v>
      </c>
      <c r="D20" s="155">
        <f t="shared" si="3"/>
        <v>31196</v>
      </c>
      <c r="E20" s="151">
        <f t="shared" si="4"/>
        <v>69.750698714365569</v>
      </c>
      <c r="F20" s="33">
        <f t="shared" si="5"/>
        <v>4.409672471499082</v>
      </c>
      <c r="R20" t="s">
        <v>561</v>
      </c>
      <c r="S20">
        <v>5094</v>
      </c>
      <c r="T20">
        <v>3583</v>
      </c>
      <c r="U20" s="33">
        <v>2.9321911519537407</v>
      </c>
      <c r="W20" t="s">
        <v>541</v>
      </c>
      <c r="X20">
        <v>30364</v>
      </c>
      <c r="Y20">
        <v>22822</v>
      </c>
      <c r="Z20" s="33">
        <v>2.3794392761836187</v>
      </c>
    </row>
    <row r="21" spans="1:26" x14ac:dyDescent="0.35">
      <c r="A21" s="154" t="s">
        <v>561</v>
      </c>
      <c r="B21" s="150">
        <v>3583</v>
      </c>
      <c r="C21" s="160">
        <v>5094</v>
      </c>
      <c r="D21" s="155">
        <f t="shared" si="3"/>
        <v>1511</v>
      </c>
      <c r="E21" s="151">
        <f t="shared" si="4"/>
        <v>42.1713647781189</v>
      </c>
      <c r="F21" s="33">
        <f t="shared" si="5"/>
        <v>2.9321911519537407</v>
      </c>
      <c r="R21" t="s">
        <v>562</v>
      </c>
      <c r="S21">
        <v>102704</v>
      </c>
      <c r="T21">
        <v>62096</v>
      </c>
      <c r="U21" s="33">
        <v>4.1839865196711425</v>
      </c>
      <c r="W21" t="s">
        <v>542</v>
      </c>
      <c r="X21">
        <v>33777</v>
      </c>
      <c r="Y21">
        <v>20260</v>
      </c>
      <c r="Z21" s="33">
        <v>4.2594299889047171</v>
      </c>
    </row>
    <row r="22" spans="1:26" x14ac:dyDescent="0.35">
      <c r="A22" s="154" t="s">
        <v>562</v>
      </c>
      <c r="B22" s="150">
        <v>62096</v>
      </c>
      <c r="C22" s="160">
        <v>102704</v>
      </c>
      <c r="D22" s="155">
        <f t="shared" si="3"/>
        <v>40608</v>
      </c>
      <c r="E22" s="151">
        <f t="shared" si="4"/>
        <v>65.39551661942798</v>
      </c>
      <c r="F22" s="33">
        <f t="shared" si="5"/>
        <v>4.193079082857265</v>
      </c>
      <c r="R22" s="35" t="s">
        <v>18</v>
      </c>
      <c r="U22" s="33"/>
      <c r="W22" t="s">
        <v>546</v>
      </c>
      <c r="X22">
        <v>58656</v>
      </c>
      <c r="Y22">
        <v>36541</v>
      </c>
      <c r="Z22" s="33">
        <v>3.943791281776369</v>
      </c>
    </row>
    <row r="23" spans="1:26" x14ac:dyDescent="0.35">
      <c r="A23" s="153" t="s">
        <v>18</v>
      </c>
      <c r="B23" s="155"/>
      <c r="C23" s="158"/>
      <c r="D23" s="155"/>
      <c r="E23" s="151"/>
      <c r="F23" s="33"/>
      <c r="R23" t="s">
        <v>510</v>
      </c>
      <c r="S23">
        <v>5493</v>
      </c>
      <c r="T23">
        <v>3683</v>
      </c>
      <c r="U23" s="33">
        <v>3.3312243074796153</v>
      </c>
      <c r="W23" s="35" t="s">
        <v>44</v>
      </c>
      <c r="Z23" s="33"/>
    </row>
    <row r="24" spans="1:26" x14ac:dyDescent="0.35">
      <c r="A24" s="154" t="s">
        <v>510</v>
      </c>
      <c r="B24" s="150">
        <v>3683</v>
      </c>
      <c r="C24" s="160">
        <v>5493</v>
      </c>
      <c r="D24" s="155">
        <f t="shared" ref="D24:D31" si="6">C24-B24</f>
        <v>1810</v>
      </c>
      <c r="E24" s="151">
        <f t="shared" ref="E24:E31" si="7">D24/B24*100</f>
        <v>49.144718979093135</v>
      </c>
      <c r="F24" s="33">
        <f t="shared" ref="F24:F31" si="8">((LN(C24)-LN(B24))/12)*100</f>
        <v>3.3312243074796153</v>
      </c>
      <c r="R24" t="s">
        <v>517</v>
      </c>
      <c r="S24">
        <v>4120</v>
      </c>
      <c r="T24">
        <v>2244</v>
      </c>
      <c r="U24" s="33">
        <v>5.0632764641748738</v>
      </c>
      <c r="W24" t="s">
        <v>540</v>
      </c>
      <c r="X24">
        <v>7560</v>
      </c>
      <c r="Y24">
        <v>3794</v>
      </c>
      <c r="Z24" s="33">
        <v>5.7288685058915743</v>
      </c>
    </row>
    <row r="25" spans="1:26" x14ac:dyDescent="0.35">
      <c r="A25" s="154" t="s">
        <v>517</v>
      </c>
      <c r="B25" s="150">
        <v>2244</v>
      </c>
      <c r="C25" s="160">
        <v>4120</v>
      </c>
      <c r="D25" s="155">
        <f t="shared" si="6"/>
        <v>1876</v>
      </c>
      <c r="E25" s="151">
        <f t="shared" si="7"/>
        <v>83.600713012477726</v>
      </c>
      <c r="F25" s="33">
        <f t="shared" si="8"/>
        <v>5.0632764641748738</v>
      </c>
      <c r="R25" t="s">
        <v>519</v>
      </c>
      <c r="S25">
        <v>1868</v>
      </c>
      <c r="T25">
        <v>1347</v>
      </c>
      <c r="U25" s="33">
        <v>2.7249036864868721</v>
      </c>
      <c r="W25" t="s">
        <v>543</v>
      </c>
      <c r="X25">
        <v>4740</v>
      </c>
      <c r="Y25">
        <v>3882</v>
      </c>
      <c r="Z25" s="33">
        <v>1.6640554246680466</v>
      </c>
    </row>
    <row r="26" spans="1:26" x14ac:dyDescent="0.35">
      <c r="A26" s="154" t="s">
        <v>519</v>
      </c>
      <c r="B26" s="150">
        <v>1347</v>
      </c>
      <c r="C26" s="160">
        <v>1868</v>
      </c>
      <c r="D26" s="155">
        <f t="shared" si="6"/>
        <v>521</v>
      </c>
      <c r="E26" s="151">
        <f t="shared" si="7"/>
        <v>38.678544914625093</v>
      </c>
      <c r="F26" s="33">
        <f t="shared" si="8"/>
        <v>2.7249036864868721</v>
      </c>
      <c r="R26" t="s">
        <v>522</v>
      </c>
      <c r="S26">
        <v>1602</v>
      </c>
      <c r="T26">
        <v>830</v>
      </c>
      <c r="U26" s="33">
        <v>5.4798535569805074</v>
      </c>
      <c r="W26" t="s">
        <v>560</v>
      </c>
      <c r="X26">
        <v>34960</v>
      </c>
      <c r="Y26">
        <v>19275</v>
      </c>
      <c r="Z26" s="33">
        <v>4.9616302611494998</v>
      </c>
    </row>
    <row r="27" spans="1:26" x14ac:dyDescent="0.35">
      <c r="A27" s="154" t="s">
        <v>522</v>
      </c>
      <c r="B27" s="150">
        <v>830</v>
      </c>
      <c r="C27" s="160">
        <v>1602</v>
      </c>
      <c r="D27" s="155">
        <f t="shared" si="6"/>
        <v>772</v>
      </c>
      <c r="E27" s="151">
        <f t="shared" si="7"/>
        <v>93.012048192771076</v>
      </c>
      <c r="F27" s="33">
        <f t="shared" si="8"/>
        <v>5.4798535569805074</v>
      </c>
      <c r="R27" t="s">
        <v>532</v>
      </c>
      <c r="S27">
        <v>3464</v>
      </c>
      <c r="T27">
        <v>2379</v>
      </c>
      <c r="U27" s="33">
        <v>3.1311979948280686</v>
      </c>
      <c r="W27" s="35" t="s">
        <v>47</v>
      </c>
      <c r="Z27" s="33"/>
    </row>
    <row r="28" spans="1:26" x14ac:dyDescent="0.35">
      <c r="A28" s="154" t="s">
        <v>532</v>
      </c>
      <c r="B28" s="150">
        <v>2379</v>
      </c>
      <c r="C28" s="160">
        <v>3464</v>
      </c>
      <c r="D28" s="155">
        <f t="shared" si="6"/>
        <v>1085</v>
      </c>
      <c r="E28" s="151">
        <f t="shared" si="7"/>
        <v>45.607398066414461</v>
      </c>
      <c r="F28" s="33">
        <f t="shared" si="8"/>
        <v>3.1311979948280686</v>
      </c>
      <c r="R28" t="s">
        <v>533</v>
      </c>
      <c r="S28">
        <v>18494</v>
      </c>
      <c r="T28">
        <v>12478</v>
      </c>
      <c r="U28" s="33">
        <v>3.2789938455570913</v>
      </c>
      <c r="W28" t="s">
        <v>520</v>
      </c>
      <c r="X28">
        <v>26839</v>
      </c>
      <c r="Y28">
        <v>10415</v>
      </c>
      <c r="Z28" s="33">
        <v>7.8884081572692706</v>
      </c>
    </row>
    <row r="29" spans="1:26" x14ac:dyDescent="0.35">
      <c r="A29" s="154" t="s">
        <v>533</v>
      </c>
      <c r="B29" s="150">
        <v>12478</v>
      </c>
      <c r="C29" s="160">
        <v>18494</v>
      </c>
      <c r="D29" s="155">
        <f t="shared" si="6"/>
        <v>6016</v>
      </c>
      <c r="E29" s="151">
        <f t="shared" si="7"/>
        <v>48.212854624138487</v>
      </c>
      <c r="F29" s="33">
        <f t="shared" si="8"/>
        <v>3.2789938455570913</v>
      </c>
      <c r="R29" t="s">
        <v>553</v>
      </c>
      <c r="S29">
        <v>40788</v>
      </c>
      <c r="T29">
        <v>28843</v>
      </c>
      <c r="U29" s="33">
        <v>2.8876715941980118</v>
      </c>
      <c r="W29" t="s">
        <v>535</v>
      </c>
      <c r="X29">
        <v>45182</v>
      </c>
      <c r="Y29">
        <v>22639</v>
      </c>
      <c r="Z29" s="33">
        <v>5.7585391223905127</v>
      </c>
    </row>
    <row r="30" spans="1:26" x14ac:dyDescent="0.35">
      <c r="A30" s="154" t="s">
        <v>553</v>
      </c>
      <c r="B30" s="150">
        <v>28843</v>
      </c>
      <c r="C30" s="160">
        <v>40788</v>
      </c>
      <c r="D30" s="155">
        <f t="shared" si="6"/>
        <v>11945</v>
      </c>
      <c r="E30" s="151">
        <f t="shared" si="7"/>
        <v>41.413861248829868</v>
      </c>
      <c r="F30" s="33">
        <f t="shared" si="8"/>
        <v>2.8876715941980118</v>
      </c>
      <c r="R30" t="s">
        <v>556</v>
      </c>
      <c r="S30">
        <v>3388</v>
      </c>
      <c r="T30">
        <v>1890</v>
      </c>
      <c r="U30" s="33">
        <v>4.8638578976521432</v>
      </c>
      <c r="W30" t="s">
        <v>537</v>
      </c>
      <c r="X30">
        <v>7123</v>
      </c>
      <c r="Y30">
        <v>3927</v>
      </c>
      <c r="Z30" s="33">
        <v>4.9621100783361936</v>
      </c>
    </row>
    <row r="31" spans="1:26" x14ac:dyDescent="0.35">
      <c r="A31" s="154" t="s">
        <v>556</v>
      </c>
      <c r="B31" s="150">
        <v>1890</v>
      </c>
      <c r="C31" s="160">
        <v>3388</v>
      </c>
      <c r="D31" s="155">
        <f t="shared" si="6"/>
        <v>1498</v>
      </c>
      <c r="E31" s="151">
        <f t="shared" si="7"/>
        <v>79.259259259259267</v>
      </c>
      <c r="F31" s="33">
        <f t="shared" si="8"/>
        <v>4.8638578976521432</v>
      </c>
      <c r="R31" s="35" t="s">
        <v>22</v>
      </c>
      <c r="U31" s="33"/>
      <c r="W31" t="s">
        <v>548</v>
      </c>
      <c r="X31">
        <v>10756</v>
      </c>
      <c r="Y31">
        <v>5242</v>
      </c>
      <c r="Z31" s="33">
        <v>5.9896719458783689</v>
      </c>
    </row>
    <row r="32" spans="1:26" x14ac:dyDescent="0.35">
      <c r="A32" s="153" t="s">
        <v>22</v>
      </c>
      <c r="B32" s="155"/>
      <c r="C32" s="158"/>
      <c r="D32" s="155"/>
      <c r="E32" s="151"/>
      <c r="F32" s="33"/>
      <c r="R32" t="s">
        <v>515</v>
      </c>
      <c r="S32">
        <v>5787</v>
      </c>
      <c r="T32">
        <v>746</v>
      </c>
      <c r="U32" s="33">
        <v>17.072030844750653</v>
      </c>
      <c r="W32" t="s">
        <v>550</v>
      </c>
      <c r="X32">
        <v>49022</v>
      </c>
      <c r="Y32">
        <v>28249</v>
      </c>
      <c r="Z32" s="33">
        <v>4.5934259850454708</v>
      </c>
    </row>
    <row r="33" spans="1:26" x14ac:dyDescent="0.35">
      <c r="A33" s="154" t="s">
        <v>515</v>
      </c>
      <c r="B33" s="150">
        <v>746</v>
      </c>
      <c r="C33" s="160">
        <v>5787</v>
      </c>
      <c r="D33" s="155">
        <f>C33-B33</f>
        <v>5041</v>
      </c>
      <c r="E33" s="151">
        <f>D33/B33*100</f>
        <v>675.73726541554959</v>
      </c>
      <c r="F33" s="33">
        <f>((LN(C33)-LN(B33))/12)*100</f>
        <v>17.072030844750653</v>
      </c>
      <c r="R33" t="s">
        <v>555</v>
      </c>
      <c r="S33">
        <v>118632</v>
      </c>
      <c r="T33">
        <v>63431</v>
      </c>
      <c r="U33" s="33">
        <v>5.2172796978378955</v>
      </c>
      <c r="W33" t="s">
        <v>50</v>
      </c>
      <c r="Z33" s="33"/>
    </row>
    <row r="34" spans="1:26" x14ac:dyDescent="0.35">
      <c r="A34" s="154" t="s">
        <v>555</v>
      </c>
      <c r="B34" s="150">
        <v>63431</v>
      </c>
      <c r="C34" s="160">
        <v>118632</v>
      </c>
      <c r="D34" s="155">
        <f>C34-B34</f>
        <v>55201</v>
      </c>
      <c r="E34" s="151">
        <f>D34/B34*100</f>
        <v>87.025271554917936</v>
      </c>
      <c r="F34" s="33">
        <f>((LN(C34)-LN(B34))/12)*100</f>
        <v>5.2172796978378955</v>
      </c>
      <c r="R34" s="35" t="s">
        <v>25</v>
      </c>
      <c r="U34" s="33"/>
      <c r="W34" t="s">
        <v>514</v>
      </c>
      <c r="X34">
        <v>1935</v>
      </c>
      <c r="Y34">
        <v>978</v>
      </c>
      <c r="Z34" s="33">
        <v>5.6862744619088721</v>
      </c>
    </row>
    <row r="35" spans="1:26" x14ac:dyDescent="0.35">
      <c r="A35" s="153" t="s">
        <v>25</v>
      </c>
      <c r="B35" s="155"/>
      <c r="C35" s="158"/>
      <c r="D35" s="155"/>
      <c r="E35" s="151"/>
      <c r="F35" s="33"/>
      <c r="R35" t="s">
        <v>534</v>
      </c>
      <c r="S35">
        <v>10463</v>
      </c>
      <c r="T35">
        <v>618</v>
      </c>
      <c r="U35" s="33">
        <v>23.575933716027965</v>
      </c>
      <c r="W35" t="s">
        <v>526</v>
      </c>
      <c r="X35">
        <v>46401</v>
      </c>
      <c r="Y35">
        <v>28362</v>
      </c>
      <c r="Z35" s="33">
        <v>4.1022565807079889</v>
      </c>
    </row>
    <row r="36" spans="1:26" x14ac:dyDescent="0.35">
      <c r="A36" s="154" t="s">
        <v>534</v>
      </c>
      <c r="B36" s="150">
        <v>618</v>
      </c>
      <c r="C36" s="160">
        <v>10463</v>
      </c>
      <c r="D36" s="155">
        <f>C36-B36</f>
        <v>9845</v>
      </c>
      <c r="E36" s="151">
        <f>D36/B36*100</f>
        <v>1593.0420711974109</v>
      </c>
      <c r="F36" s="33">
        <f>((LN(C36)-LN(B36))/12)*100</f>
        <v>23.575933716027965</v>
      </c>
      <c r="R36" s="35" t="s">
        <v>26</v>
      </c>
      <c r="U36" s="33"/>
    </row>
    <row r="37" spans="1:26" x14ac:dyDescent="0.35">
      <c r="A37" s="153" t="s">
        <v>26</v>
      </c>
      <c r="B37" s="155"/>
      <c r="C37" s="158"/>
      <c r="D37" s="155"/>
      <c r="E37" s="151"/>
      <c r="F37" s="33"/>
      <c r="R37" t="s">
        <v>563</v>
      </c>
      <c r="S37">
        <v>486186</v>
      </c>
      <c r="T37">
        <v>325858</v>
      </c>
      <c r="U37" s="33">
        <v>3.3361611444046999</v>
      </c>
    </row>
    <row r="38" spans="1:26" x14ac:dyDescent="0.35">
      <c r="A38" s="154" t="s">
        <v>563</v>
      </c>
      <c r="B38" s="150">
        <v>325858</v>
      </c>
      <c r="C38" s="160">
        <v>486186</v>
      </c>
      <c r="D38" s="155">
        <f>C38-B38</f>
        <v>160328</v>
      </c>
      <c r="E38" s="151">
        <f>D38/B38*100</f>
        <v>49.201799556862191</v>
      </c>
      <c r="F38" s="33">
        <f>((LN(C38)-LN(B38))/12)*100</f>
        <v>3.3344130256825069</v>
      </c>
      <c r="R38" s="35" t="s">
        <v>29</v>
      </c>
      <c r="U38" s="33"/>
    </row>
    <row r="39" spans="1:26" x14ac:dyDescent="0.35">
      <c r="A39" s="153" t="s">
        <v>29</v>
      </c>
      <c r="B39" s="155"/>
      <c r="C39" s="158"/>
      <c r="D39" s="155"/>
      <c r="E39" s="151"/>
      <c r="F39" s="33"/>
      <c r="R39" t="s">
        <v>523</v>
      </c>
      <c r="S39">
        <v>3915</v>
      </c>
      <c r="T39">
        <v>1323</v>
      </c>
      <c r="U39" s="33">
        <v>9.0409453692495596</v>
      </c>
    </row>
    <row r="40" spans="1:26" x14ac:dyDescent="0.35">
      <c r="A40" s="154" t="s">
        <v>523</v>
      </c>
      <c r="B40" s="150">
        <v>1323</v>
      </c>
      <c r="C40" s="160">
        <v>3915</v>
      </c>
      <c r="D40" s="155">
        <f>C40-B40</f>
        <v>2592</v>
      </c>
      <c r="E40" s="151">
        <f>D40/B40*100</f>
        <v>195.91836734693877</v>
      </c>
      <c r="F40" s="33">
        <f>((LN(C40)-LN(B40))/12)*100</f>
        <v>9.0409453692495596</v>
      </c>
      <c r="R40" t="s">
        <v>528</v>
      </c>
      <c r="S40">
        <v>9371</v>
      </c>
      <c r="T40">
        <v>6796</v>
      </c>
      <c r="U40" s="33">
        <v>2.6773800860999968</v>
      </c>
    </row>
    <row r="41" spans="1:26" x14ac:dyDescent="0.35">
      <c r="A41" s="154" t="s">
        <v>528</v>
      </c>
      <c r="B41" s="150">
        <v>6796</v>
      </c>
      <c r="C41" s="160">
        <v>9371</v>
      </c>
      <c r="D41" s="155">
        <f>C41-B41</f>
        <v>2575</v>
      </c>
      <c r="E41" s="151">
        <f>D41/B41*100</f>
        <v>37.889935256032956</v>
      </c>
      <c r="F41" s="33">
        <f>((LN(C41)-LN(B41))/12)*100</f>
        <v>2.6773800860999968</v>
      </c>
      <c r="R41" t="s">
        <v>544</v>
      </c>
      <c r="S41">
        <v>12331</v>
      </c>
      <c r="T41">
        <v>7657</v>
      </c>
      <c r="U41" s="33">
        <v>3.9708012896450504</v>
      </c>
    </row>
    <row r="42" spans="1:26" x14ac:dyDescent="0.35">
      <c r="A42" s="154" t="s">
        <v>544</v>
      </c>
      <c r="B42" s="150">
        <v>7657</v>
      </c>
      <c r="C42" s="160">
        <v>12331</v>
      </c>
      <c r="D42" s="155">
        <f>C42-B42</f>
        <v>4674</v>
      </c>
      <c r="E42" s="151">
        <f>D42/B42*100</f>
        <v>61.04218362282878</v>
      </c>
      <c r="F42" s="33">
        <f>((LN(C42)-LN(B42))/12)*100</f>
        <v>3.9708012896450504</v>
      </c>
      <c r="R42" s="31" t="s">
        <v>552</v>
      </c>
      <c r="S42" s="31">
        <v>15063</v>
      </c>
      <c r="T42" s="31">
        <v>8445</v>
      </c>
      <c r="U42" s="34">
        <v>4.8222237955076217</v>
      </c>
      <c r="V42" s="31"/>
      <c r="W42" s="31"/>
      <c r="X42" s="31"/>
      <c r="Y42" s="31"/>
      <c r="Z42" s="31"/>
    </row>
    <row r="43" spans="1:26" x14ac:dyDescent="0.35">
      <c r="A43" s="154" t="s">
        <v>552</v>
      </c>
      <c r="B43" s="150">
        <v>8445</v>
      </c>
      <c r="C43" s="160">
        <v>15063</v>
      </c>
      <c r="D43" s="155">
        <f>C43-B43</f>
        <v>6618</v>
      </c>
      <c r="E43" s="151">
        <f>D43/B43*100</f>
        <v>78.365896980461812</v>
      </c>
      <c r="F43" s="33">
        <f>((LN(C43)-LN(B43))/12)*100</f>
        <v>4.8222237955076217</v>
      </c>
    </row>
    <row r="44" spans="1:26" x14ac:dyDescent="0.35">
      <c r="A44" s="153" t="s">
        <v>32</v>
      </c>
      <c r="B44" s="155"/>
      <c r="C44" s="158"/>
      <c r="D44" s="155"/>
      <c r="E44" s="151"/>
      <c r="F44" s="33"/>
    </row>
    <row r="45" spans="1:26" ht="14.5" customHeight="1" x14ac:dyDescent="0.35">
      <c r="A45" t="s">
        <v>516</v>
      </c>
      <c r="B45" s="150">
        <v>5528</v>
      </c>
      <c r="C45" s="165">
        <v>16588</v>
      </c>
      <c r="D45" s="155">
        <f>C45-B45</f>
        <v>11060</v>
      </c>
      <c r="E45" s="151">
        <f>D45/B45*100</f>
        <v>200.07235890014471</v>
      </c>
      <c r="F45" s="33">
        <f>((LN(C45)-LN(B45))/12)*100</f>
        <v>9.1571121326563816</v>
      </c>
    </row>
    <row r="46" spans="1:26" x14ac:dyDescent="0.35">
      <c r="A46" t="s">
        <v>538</v>
      </c>
      <c r="B46" s="150">
        <v>2236</v>
      </c>
      <c r="C46" s="165">
        <v>3564</v>
      </c>
      <c r="D46" s="155">
        <f>C46-B46</f>
        <v>1328</v>
      </c>
      <c r="E46" s="151">
        <f>D46/B46*100</f>
        <v>59.391771019677996</v>
      </c>
      <c r="F46" s="33">
        <f>((LN(C46)-LN(B46))/12)*100</f>
        <v>3.884957952630915</v>
      </c>
    </row>
    <row r="47" spans="1:26" x14ac:dyDescent="0.35">
      <c r="A47" t="s">
        <v>565</v>
      </c>
      <c r="B47" s="150">
        <v>19375</v>
      </c>
      <c r="C47" s="165">
        <v>29119</v>
      </c>
      <c r="D47" s="155">
        <f>C47-B47</f>
        <v>9744</v>
      </c>
      <c r="E47" s="151">
        <f>D47/B47*100</f>
        <v>50.291612903225804</v>
      </c>
      <c r="F47" s="33">
        <f>((LN(C47)-LN(B47))/12)*100</f>
        <v>3.3950608903339972</v>
      </c>
    </row>
    <row r="48" spans="1:26" x14ac:dyDescent="0.35">
      <c r="A48" s="35" t="s">
        <v>35</v>
      </c>
      <c r="B48" s="150"/>
      <c r="C48" s="159"/>
      <c r="D48" s="155"/>
      <c r="E48" s="151"/>
      <c r="F48" s="33"/>
    </row>
    <row r="49" spans="1:6" x14ac:dyDescent="0.35">
      <c r="A49" t="s">
        <v>518</v>
      </c>
      <c r="B49" s="150">
        <v>19101</v>
      </c>
      <c r="C49" s="165">
        <v>33418</v>
      </c>
      <c r="D49" s="155">
        <f>C49-B49</f>
        <v>14317</v>
      </c>
      <c r="E49" s="151">
        <f>D49/B49*100</f>
        <v>74.954190880058633</v>
      </c>
      <c r="F49" s="33">
        <f>((LN(C49)-LN(B49))/12)*100</f>
        <v>4.6612832272412721</v>
      </c>
    </row>
    <row r="50" spans="1:6" x14ac:dyDescent="0.35">
      <c r="A50" t="s">
        <v>530</v>
      </c>
      <c r="B50" s="150">
        <v>1086</v>
      </c>
      <c r="C50" s="165">
        <v>2099</v>
      </c>
      <c r="D50" s="155">
        <f>C50-B50</f>
        <v>1013</v>
      </c>
      <c r="E50" s="151">
        <f>D50/B50*100</f>
        <v>93.278084714548797</v>
      </c>
      <c r="F50" s="33">
        <f>((LN(C50)-LN(B50))/12)*100</f>
        <v>5.491331827722937</v>
      </c>
    </row>
    <row r="51" spans="1:6" x14ac:dyDescent="0.35">
      <c r="A51" t="s">
        <v>549</v>
      </c>
      <c r="B51" s="150">
        <v>2102</v>
      </c>
      <c r="C51" s="165">
        <v>6876</v>
      </c>
      <c r="D51" s="155">
        <f>C51-B51</f>
        <v>4774</v>
      </c>
      <c r="E51" s="151">
        <f>D51/B51*100</f>
        <v>227.11703139866793</v>
      </c>
      <c r="F51" s="33">
        <f>((LN(C51)-LN(B51))/12)*100</f>
        <v>9.876231792215366</v>
      </c>
    </row>
    <row r="52" spans="1:6" x14ac:dyDescent="0.35">
      <c r="A52" t="s">
        <v>564</v>
      </c>
      <c r="B52" s="150">
        <v>1524</v>
      </c>
      <c r="C52" s="165">
        <v>2633</v>
      </c>
      <c r="D52" s="155">
        <f>C52-B52</f>
        <v>1109</v>
      </c>
      <c r="E52" s="151">
        <f>D52/B52*100</f>
        <v>72.769028871391072</v>
      </c>
      <c r="F52" s="33">
        <f>((LN(C52)-LN(B52))/12)*100</f>
        <v>4.5565451937476489</v>
      </c>
    </row>
    <row r="53" spans="1:6" x14ac:dyDescent="0.35">
      <c r="A53" s="35" t="s">
        <v>38</v>
      </c>
      <c r="B53" s="150"/>
      <c r="C53" s="159"/>
      <c r="D53" s="155"/>
      <c r="E53" s="151"/>
      <c r="F53" s="33"/>
    </row>
    <row r="54" spans="1:6" x14ac:dyDescent="0.35">
      <c r="A54" t="s">
        <v>536</v>
      </c>
      <c r="B54" s="150">
        <v>1833</v>
      </c>
      <c r="C54" s="165">
        <v>7486</v>
      </c>
      <c r="D54" s="155">
        <f>C54-B54</f>
        <v>5653</v>
      </c>
      <c r="E54" s="151">
        <f>D54/B54*100</f>
        <v>308.40152755046375</v>
      </c>
      <c r="F54" s="33">
        <f>((LN(C54)-LN(B54))/12)*100</f>
        <v>11.725672005205585</v>
      </c>
    </row>
    <row r="55" spans="1:6" x14ac:dyDescent="0.35">
      <c r="A55" t="s">
        <v>547</v>
      </c>
      <c r="B55" s="150">
        <v>2761</v>
      </c>
      <c r="C55" s="165">
        <v>5499</v>
      </c>
      <c r="D55" s="155">
        <f>C55-B55</f>
        <v>2738</v>
      </c>
      <c r="E55" s="151">
        <f>D55/B55*100</f>
        <v>99.166968489677657</v>
      </c>
      <c r="F55" s="33">
        <f>((LN(C55)-LN(B55))/12)*100</f>
        <v>5.7414443714804975</v>
      </c>
    </row>
    <row r="56" spans="1:6" x14ac:dyDescent="0.35">
      <c r="A56" t="s">
        <v>551</v>
      </c>
      <c r="B56" s="150">
        <v>6437</v>
      </c>
      <c r="C56" s="165">
        <v>13664</v>
      </c>
      <c r="D56" s="155">
        <f>C56-B56</f>
        <v>7227</v>
      </c>
      <c r="E56" s="151">
        <f>D56/B56*100</f>
        <v>112.27279788721454</v>
      </c>
      <c r="F56" s="33">
        <f>((LN(C56)-LN(B56))/12)*100</f>
        <v>6.2725170331311197</v>
      </c>
    </row>
    <row r="57" spans="1:6" x14ac:dyDescent="0.35">
      <c r="A57" t="s">
        <v>554</v>
      </c>
      <c r="B57" s="150">
        <v>2985</v>
      </c>
      <c r="C57" s="165">
        <v>5939</v>
      </c>
      <c r="D57" s="155">
        <f>C57-B57</f>
        <v>2954</v>
      </c>
      <c r="E57" s="151">
        <f>D57/B57*100</f>
        <v>98.961474036850916</v>
      </c>
      <c r="F57" s="33">
        <f>((LN(C57)-LN(B57))/12)*100</f>
        <v>5.7328418515763122</v>
      </c>
    </row>
    <row r="58" spans="1:6" x14ac:dyDescent="0.35">
      <c r="A58" t="s">
        <v>558</v>
      </c>
      <c r="B58" s="150">
        <v>891</v>
      </c>
      <c r="C58" s="165">
        <v>2595</v>
      </c>
      <c r="D58" s="155">
        <f>C58-B58</f>
        <v>1704</v>
      </c>
      <c r="E58" s="151">
        <f>D58/B58*100</f>
        <v>191.24579124579125</v>
      </c>
      <c r="F58" s="33">
        <f>((LN(C58)-LN(B58))/12)*100</f>
        <v>8.9083114010765012</v>
      </c>
    </row>
    <row r="59" spans="1:6" x14ac:dyDescent="0.35">
      <c r="A59" s="35" t="s">
        <v>41</v>
      </c>
      <c r="B59" s="150"/>
      <c r="C59" s="159"/>
      <c r="D59" s="155"/>
      <c r="E59" s="151"/>
      <c r="F59" s="33"/>
    </row>
    <row r="60" spans="1:6" x14ac:dyDescent="0.35">
      <c r="A60" t="s">
        <v>541</v>
      </c>
      <c r="B60" s="150">
        <v>22822</v>
      </c>
      <c r="C60" s="165">
        <v>30364</v>
      </c>
      <c r="D60" s="155">
        <f>C60-B60</f>
        <v>7542</v>
      </c>
      <c r="E60" s="151">
        <f>D60/B60*100</f>
        <v>33.047059854526331</v>
      </c>
      <c r="F60" s="33">
        <f>((LN(C60)-LN(B60))/12)*100</f>
        <v>2.3794392761836187</v>
      </c>
    </row>
    <row r="61" spans="1:6" x14ac:dyDescent="0.35">
      <c r="A61" t="s">
        <v>542</v>
      </c>
      <c r="B61" s="150">
        <v>20260</v>
      </c>
      <c r="C61" s="165">
        <v>33777</v>
      </c>
      <c r="D61" s="155">
        <f>C61-B61</f>
        <v>13517</v>
      </c>
      <c r="E61" s="151">
        <f>D61/B61*100</f>
        <v>66.717670286278391</v>
      </c>
      <c r="F61" s="33">
        <f>((LN(C61)-LN(B61))/12)*100</f>
        <v>4.2594299889047171</v>
      </c>
    </row>
    <row r="62" spans="1:6" x14ac:dyDescent="0.35">
      <c r="A62" t="s">
        <v>546</v>
      </c>
      <c r="B62" s="150">
        <v>36541</v>
      </c>
      <c r="C62" s="165">
        <v>58656</v>
      </c>
      <c r="D62" s="155">
        <f>C62-B62</f>
        <v>22115</v>
      </c>
      <c r="E62" s="151">
        <f>D62/B62*100</f>
        <v>60.521058536985848</v>
      </c>
      <c r="F62" s="33">
        <f>((LN(C62)-LN(B62))/12)*100</f>
        <v>3.943791281776369</v>
      </c>
    </row>
    <row r="63" spans="1:6" x14ac:dyDescent="0.35">
      <c r="A63" s="35" t="s">
        <v>44</v>
      </c>
      <c r="B63" s="150"/>
      <c r="C63" s="159"/>
      <c r="D63" s="155"/>
      <c r="E63" s="151"/>
      <c r="F63" s="33"/>
    </row>
    <row r="64" spans="1:6" x14ac:dyDescent="0.35">
      <c r="A64" t="s">
        <v>540</v>
      </c>
      <c r="B64" s="150">
        <v>3794</v>
      </c>
      <c r="C64" s="165">
        <v>7560</v>
      </c>
      <c r="D64" s="155">
        <f>C64-B64</f>
        <v>3766</v>
      </c>
      <c r="E64" s="151">
        <f>D64/B64*100</f>
        <v>99.261992619926204</v>
      </c>
      <c r="F64" s="33">
        <f>((LN(C64)-LN(B64))/12)*100</f>
        <v>5.7454193223218208</v>
      </c>
    </row>
    <row r="65" spans="1:6" x14ac:dyDescent="0.35">
      <c r="A65" t="s">
        <v>543</v>
      </c>
      <c r="B65" s="150">
        <v>3882</v>
      </c>
      <c r="C65" s="165">
        <v>4740</v>
      </c>
      <c r="D65" s="155">
        <f>C65-B65</f>
        <v>858</v>
      </c>
      <c r="E65" s="151">
        <f>D65/B65*100</f>
        <v>22.102009273570324</v>
      </c>
      <c r="F65" s="33">
        <f>((LN(C65)-LN(B65))/12)*100</f>
        <v>1.6640554246680466</v>
      </c>
    </row>
    <row r="66" spans="1:6" x14ac:dyDescent="0.35">
      <c r="A66" t="s">
        <v>560</v>
      </c>
      <c r="B66" s="150">
        <v>19275</v>
      </c>
      <c r="C66" s="165">
        <v>34960</v>
      </c>
      <c r="D66" s="155">
        <f>C66-B66</f>
        <v>15685</v>
      </c>
      <c r="E66" s="151">
        <f>D66/B66*100</f>
        <v>81.374837872892343</v>
      </c>
      <c r="F66" s="33">
        <f>((LN(C66)-LN(B66))/12)*100</f>
        <v>4.9616302611494998</v>
      </c>
    </row>
    <row r="67" spans="1:6" x14ac:dyDescent="0.35">
      <c r="A67" s="35" t="s">
        <v>47</v>
      </c>
      <c r="B67" s="150"/>
      <c r="C67" s="159"/>
      <c r="D67" s="155"/>
      <c r="E67" s="151"/>
      <c r="F67" s="33"/>
    </row>
    <row r="68" spans="1:6" x14ac:dyDescent="0.35">
      <c r="A68" t="s">
        <v>520</v>
      </c>
      <c r="B68" s="150">
        <v>10415</v>
      </c>
      <c r="C68" s="165">
        <v>26839</v>
      </c>
      <c r="D68" s="155">
        <f>C68-B68</f>
        <v>16424</v>
      </c>
      <c r="E68" s="151">
        <f>D68/B68*100</f>
        <v>157.69563130100818</v>
      </c>
      <c r="F68" s="33">
        <f>((LN(C68)-LN(B68))/12)*100</f>
        <v>7.8884081572692706</v>
      </c>
    </row>
    <row r="69" spans="1:6" x14ac:dyDescent="0.35">
      <c r="A69" t="s">
        <v>535</v>
      </c>
      <c r="B69" s="150">
        <v>22639</v>
      </c>
      <c r="C69" s="165">
        <v>45182</v>
      </c>
      <c r="D69" s="155">
        <f>C69-B69</f>
        <v>22543</v>
      </c>
      <c r="E69" s="151">
        <f>D69/B69*100</f>
        <v>99.575953001457663</v>
      </c>
      <c r="F69" s="33">
        <f>((LN(C69)-LN(B69))/12)*100</f>
        <v>5.7585391223905127</v>
      </c>
    </row>
    <row r="70" spans="1:6" x14ac:dyDescent="0.35">
      <c r="A70" t="s">
        <v>537</v>
      </c>
      <c r="B70" s="150">
        <v>3927</v>
      </c>
      <c r="C70" s="165">
        <v>7123</v>
      </c>
      <c r="D70" s="155">
        <f>C70-B70</f>
        <v>3196</v>
      </c>
      <c r="E70" s="151">
        <f>D70/B70*100</f>
        <v>81.385281385281388</v>
      </c>
      <c r="F70" s="33">
        <f>((LN(C70)-LN(B70))/12)*100</f>
        <v>4.9621100783361936</v>
      </c>
    </row>
    <row r="71" spans="1:6" x14ac:dyDescent="0.35">
      <c r="A71" t="s">
        <v>548</v>
      </c>
      <c r="B71" s="150">
        <v>5242</v>
      </c>
      <c r="C71" s="165">
        <v>10756</v>
      </c>
      <c r="D71" s="155">
        <f>C71-B71</f>
        <v>5514</v>
      </c>
      <c r="E71" s="151">
        <f>D71/B71*100</f>
        <v>105.18885921404045</v>
      </c>
      <c r="F71" s="33">
        <f>((LN(C71)-LN(B71))/12)*100</f>
        <v>5.9896719458783689</v>
      </c>
    </row>
    <row r="72" spans="1:6" x14ac:dyDescent="0.35">
      <c r="A72" t="s">
        <v>550</v>
      </c>
      <c r="B72" s="150">
        <v>28249</v>
      </c>
      <c r="C72" s="165">
        <v>49022</v>
      </c>
      <c r="D72" s="155">
        <f>C72-B72</f>
        <v>20773</v>
      </c>
      <c r="E72" s="151">
        <f>D72/B72*100</f>
        <v>73.535346383942795</v>
      </c>
      <c r="F72" s="33">
        <f>((LN(C72)-LN(B72))/12)*100</f>
        <v>4.5934259850454708</v>
      </c>
    </row>
    <row r="73" spans="1:6" x14ac:dyDescent="0.35">
      <c r="A73" s="35" t="s">
        <v>50</v>
      </c>
      <c r="B73" s="150"/>
      <c r="C73" s="159"/>
      <c r="D73" s="155"/>
      <c r="E73" s="151"/>
      <c r="F73" s="33"/>
    </row>
    <row r="74" spans="1:6" x14ac:dyDescent="0.35">
      <c r="A74" t="s">
        <v>514</v>
      </c>
      <c r="B74" s="150">
        <v>978</v>
      </c>
      <c r="C74" s="165">
        <v>1935</v>
      </c>
      <c r="D74" s="155">
        <f>C74-B74</f>
        <v>957</v>
      </c>
      <c r="E74" s="151">
        <f>D74/B74*100</f>
        <v>97.852760736196316</v>
      </c>
      <c r="F74" s="33">
        <f>((LN(C74)-LN(B74))/12)*100</f>
        <v>5.6862744619088721</v>
      </c>
    </row>
    <row r="75" spans="1:6" x14ac:dyDescent="0.35">
      <c r="A75" s="31" t="s">
        <v>526</v>
      </c>
      <c r="B75" s="152">
        <v>28362</v>
      </c>
      <c r="C75" s="166">
        <v>46401</v>
      </c>
      <c r="D75" s="156">
        <f>C75-B75</f>
        <v>18039</v>
      </c>
      <c r="E75" s="157">
        <f>D75/B75*100</f>
        <v>63.602707848529725</v>
      </c>
      <c r="F75" s="34">
        <f>((LN(C75)-LN(B75))/12)*100</f>
        <v>4.1022565807079889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E6DC7-DDFE-442F-9EAD-D38C6A2B00F5}">
  <sheetPr>
    <tabColor rgb="FFFFC000"/>
  </sheetPr>
  <dimension ref="A1:Q18"/>
  <sheetViews>
    <sheetView workbookViewId="0">
      <selection activeCell="G23" sqref="G23"/>
    </sheetView>
  </sheetViews>
  <sheetFormatPr defaultRowHeight="14.5" x14ac:dyDescent="0.35"/>
  <cols>
    <col min="1" max="1" width="15.90625" customWidth="1"/>
    <col min="10" max="10" width="18.7265625" customWidth="1"/>
  </cols>
  <sheetData>
    <row r="1" spans="1:17" x14ac:dyDescent="0.35">
      <c r="A1" t="s">
        <v>1007</v>
      </c>
    </row>
    <row r="2" spans="1:17" x14ac:dyDescent="0.35">
      <c r="A2" s="32"/>
      <c r="B2" s="32" t="s">
        <v>571</v>
      </c>
      <c r="C2" s="32" t="s">
        <v>322</v>
      </c>
      <c r="D2" s="32" t="s">
        <v>323</v>
      </c>
      <c r="E2" s="32" t="s">
        <v>324</v>
      </c>
      <c r="K2" t="s">
        <v>321</v>
      </c>
      <c r="L2" t="s">
        <v>319</v>
      </c>
      <c r="M2" t="s">
        <v>320</v>
      </c>
      <c r="O2" t="s">
        <v>322</v>
      </c>
      <c r="P2" t="s">
        <v>323</v>
      </c>
      <c r="Q2" t="s">
        <v>324</v>
      </c>
    </row>
    <row r="3" spans="1:17" x14ac:dyDescent="0.35">
      <c r="A3" t="s">
        <v>1</v>
      </c>
      <c r="B3" s="33">
        <v>6.889224824899145</v>
      </c>
      <c r="C3" s="33">
        <v>26.2236745705946</v>
      </c>
      <c r="D3" s="33">
        <v>12.559453896337988</v>
      </c>
      <c r="E3" s="33">
        <v>38.783128466932581</v>
      </c>
      <c r="F3" s="33"/>
      <c r="G3" s="33"/>
      <c r="J3" t="s">
        <v>1</v>
      </c>
      <c r="K3">
        <f>SUM(K5:K18)</f>
        <v>85991</v>
      </c>
      <c r="L3">
        <v>2255</v>
      </c>
      <c r="M3">
        <v>1080</v>
      </c>
      <c r="O3" s="33">
        <f>L3/K3*1000</f>
        <v>26.2236745705946</v>
      </c>
      <c r="P3" s="33">
        <f>M3/K3*1000</f>
        <v>12.559453896337988</v>
      </c>
      <c r="Q3" s="33">
        <f>(L3+M3)/K3*1000</f>
        <v>38.783128466932581</v>
      </c>
    </row>
    <row r="4" spans="1:17" x14ac:dyDescent="0.35">
      <c r="B4" s="33"/>
      <c r="C4" s="33"/>
      <c r="D4" s="33"/>
      <c r="E4" s="33"/>
      <c r="F4" s="33"/>
      <c r="G4" s="33"/>
      <c r="O4" s="33"/>
      <c r="P4" s="33"/>
      <c r="Q4" s="33"/>
    </row>
    <row r="5" spans="1:17" ht="15" customHeight="1" x14ac:dyDescent="0.35">
      <c r="A5" t="s">
        <v>11</v>
      </c>
      <c r="B5" s="33">
        <v>7.7256968141737872</v>
      </c>
      <c r="C5" s="33">
        <v>28.120713305898491</v>
      </c>
      <c r="D5" s="33">
        <v>4.8010973936899868</v>
      </c>
      <c r="E5" s="33">
        <v>32.921810699588477</v>
      </c>
      <c r="F5" s="33"/>
      <c r="G5" s="33"/>
      <c r="J5" t="s">
        <v>11</v>
      </c>
      <c r="K5">
        <v>2916</v>
      </c>
      <c r="L5">
        <v>82</v>
      </c>
      <c r="M5">
        <v>14</v>
      </c>
      <c r="O5" s="33">
        <f t="shared" ref="O5:O18" si="0">L5/K5*1000</f>
        <v>28.120713305898491</v>
      </c>
      <c r="P5" s="33">
        <f t="shared" ref="P5:P18" si="1">M5/K5*1000</f>
        <v>4.8010973936899868</v>
      </c>
      <c r="Q5" s="33">
        <f t="shared" ref="Q5:Q18" si="2">(L5+M5)/K5*1000</f>
        <v>32.921810699588477</v>
      </c>
    </row>
    <row r="6" spans="1:17" x14ac:dyDescent="0.35">
      <c r="A6" t="s">
        <v>15</v>
      </c>
      <c r="B6" s="33">
        <v>4.3337801720190168</v>
      </c>
      <c r="C6" s="33">
        <v>20.618556701030929</v>
      </c>
      <c r="D6" s="33">
        <v>6.1523112736947123</v>
      </c>
      <c r="E6" s="33">
        <v>26.77086797472564</v>
      </c>
      <c r="F6" s="33"/>
      <c r="G6" s="33"/>
      <c r="J6" t="s">
        <v>15</v>
      </c>
      <c r="K6">
        <v>6014</v>
      </c>
      <c r="L6">
        <v>124</v>
      </c>
      <c r="M6">
        <v>37</v>
      </c>
      <c r="O6" s="33">
        <f t="shared" si="0"/>
        <v>20.618556701030929</v>
      </c>
      <c r="P6" s="33">
        <f t="shared" si="1"/>
        <v>6.1523112736947123</v>
      </c>
      <c r="Q6" s="33">
        <f t="shared" si="2"/>
        <v>26.77086797472564</v>
      </c>
    </row>
    <row r="7" spans="1:17" x14ac:dyDescent="0.35">
      <c r="A7" t="s">
        <v>18</v>
      </c>
      <c r="B7" s="33">
        <v>11.220472440944881</v>
      </c>
      <c r="C7" s="33">
        <v>42.560801144492132</v>
      </c>
      <c r="D7" s="33">
        <v>12.875536480686696</v>
      </c>
      <c r="E7" s="33">
        <v>55.43633762517883</v>
      </c>
      <c r="F7" s="33"/>
      <c r="G7" s="33"/>
      <c r="J7" t="s">
        <v>18</v>
      </c>
      <c r="K7">
        <v>2796</v>
      </c>
      <c r="L7">
        <v>119</v>
      </c>
      <c r="M7">
        <v>36</v>
      </c>
      <c r="O7" s="33">
        <f t="shared" si="0"/>
        <v>42.560801144492132</v>
      </c>
      <c r="P7" s="33">
        <f t="shared" si="1"/>
        <v>12.875536480686696</v>
      </c>
      <c r="Q7" s="33">
        <f t="shared" si="2"/>
        <v>55.43633762517883</v>
      </c>
    </row>
    <row r="8" spans="1:17" x14ac:dyDescent="0.35">
      <c r="A8" t="s">
        <v>22</v>
      </c>
      <c r="B8" s="33">
        <v>7.650363289244166</v>
      </c>
      <c r="C8" s="33">
        <v>28.835227272727273</v>
      </c>
      <c r="D8" s="33">
        <v>19.744318181818183</v>
      </c>
      <c r="E8" s="33">
        <v>48.579545454545453</v>
      </c>
      <c r="F8" s="33"/>
      <c r="G8" s="33"/>
      <c r="J8" t="s">
        <v>22</v>
      </c>
      <c r="K8">
        <v>7040</v>
      </c>
      <c r="L8">
        <v>203</v>
      </c>
      <c r="M8">
        <v>139</v>
      </c>
      <c r="O8" s="33">
        <f t="shared" si="0"/>
        <v>28.835227272727273</v>
      </c>
      <c r="P8" s="33">
        <f t="shared" si="1"/>
        <v>19.744318181818183</v>
      </c>
      <c r="Q8" s="33">
        <f t="shared" si="2"/>
        <v>48.579545454545453</v>
      </c>
    </row>
    <row r="9" spans="1:17" x14ac:dyDescent="0.35">
      <c r="A9" t="s">
        <v>25</v>
      </c>
      <c r="B9" s="33">
        <v>7.6582350364252916</v>
      </c>
      <c r="C9" s="33">
        <v>35.310734463276837</v>
      </c>
      <c r="D9" s="33">
        <v>18.126177024482107</v>
      </c>
      <c r="E9" s="33">
        <v>53.436911487758948</v>
      </c>
      <c r="F9" s="33"/>
      <c r="G9" s="33"/>
      <c r="J9" t="s">
        <v>25</v>
      </c>
      <c r="K9">
        <v>4248</v>
      </c>
      <c r="L9">
        <v>150</v>
      </c>
      <c r="M9">
        <v>77</v>
      </c>
      <c r="O9" s="33">
        <f t="shared" si="0"/>
        <v>35.310734463276837</v>
      </c>
      <c r="P9" s="33">
        <f t="shared" si="1"/>
        <v>18.126177024482107</v>
      </c>
      <c r="Q9" s="33">
        <f t="shared" si="2"/>
        <v>53.436911487758948</v>
      </c>
    </row>
    <row r="10" spans="1:17" x14ac:dyDescent="0.35">
      <c r="A10" t="s">
        <v>26</v>
      </c>
      <c r="B10" s="33">
        <v>4.0213908068054307</v>
      </c>
      <c r="C10" s="33">
        <v>19.386620054028285</v>
      </c>
      <c r="D10" s="33">
        <v>7.3891625615763541</v>
      </c>
      <c r="E10" s="33">
        <v>26.775782615604641</v>
      </c>
      <c r="F10" s="33"/>
      <c r="G10" s="33"/>
      <c r="J10" t="s">
        <v>26</v>
      </c>
      <c r="K10">
        <v>12586</v>
      </c>
      <c r="L10">
        <v>244</v>
      </c>
      <c r="M10">
        <v>93</v>
      </c>
      <c r="O10" s="33">
        <f t="shared" si="0"/>
        <v>19.386620054028285</v>
      </c>
      <c r="P10" s="33">
        <f t="shared" si="1"/>
        <v>7.3891625615763541</v>
      </c>
      <c r="Q10" s="33">
        <f t="shared" si="2"/>
        <v>26.775782615604641</v>
      </c>
    </row>
    <row r="11" spans="1:17" x14ac:dyDescent="0.35">
      <c r="A11" t="s">
        <v>29</v>
      </c>
      <c r="B11" s="33">
        <v>9.0591411205511658</v>
      </c>
      <c r="C11" s="33">
        <v>29.812606473594549</v>
      </c>
      <c r="D11" s="33">
        <v>13.060760931289041</v>
      </c>
      <c r="E11" s="33">
        <v>42.873367404883588</v>
      </c>
      <c r="F11" s="33"/>
      <c r="G11" s="33"/>
      <c r="J11" t="s">
        <v>29</v>
      </c>
      <c r="K11">
        <v>3522</v>
      </c>
      <c r="L11">
        <v>105</v>
      </c>
      <c r="M11">
        <v>46</v>
      </c>
      <c r="O11" s="33">
        <f t="shared" si="0"/>
        <v>29.812606473594549</v>
      </c>
      <c r="P11" s="33">
        <f t="shared" si="1"/>
        <v>13.060760931289041</v>
      </c>
      <c r="Q11" s="33">
        <f t="shared" si="2"/>
        <v>42.873367404883588</v>
      </c>
    </row>
    <row r="12" spans="1:17" x14ac:dyDescent="0.35">
      <c r="A12" t="s">
        <v>32</v>
      </c>
      <c r="B12" s="33">
        <v>7.9679269473453571</v>
      </c>
      <c r="C12" s="33">
        <v>28.082790788067243</v>
      </c>
      <c r="D12" s="33">
        <v>13.60412010494607</v>
      </c>
      <c r="E12" s="33">
        <v>41.686910893013312</v>
      </c>
      <c r="F12" s="33"/>
      <c r="G12" s="33"/>
      <c r="J12" t="s">
        <v>32</v>
      </c>
      <c r="K12">
        <v>10291</v>
      </c>
      <c r="L12">
        <v>289</v>
      </c>
      <c r="M12">
        <v>140</v>
      </c>
      <c r="O12" s="33">
        <f t="shared" si="0"/>
        <v>28.082790788067243</v>
      </c>
      <c r="P12" s="33">
        <f t="shared" si="1"/>
        <v>13.60412010494607</v>
      </c>
      <c r="Q12" s="33">
        <f t="shared" si="2"/>
        <v>41.686910893013312</v>
      </c>
    </row>
    <row r="13" spans="1:17" x14ac:dyDescent="0.35">
      <c r="A13" t="s">
        <v>35</v>
      </c>
      <c r="B13" s="33">
        <v>10.964123599109652</v>
      </c>
      <c r="C13" s="33">
        <v>35.724492712203485</v>
      </c>
      <c r="D13" s="33">
        <v>25.72163475278651</v>
      </c>
      <c r="E13" s="33">
        <v>61.446127464989992</v>
      </c>
      <c r="F13" s="33"/>
      <c r="G13" s="33"/>
      <c r="J13" t="s">
        <v>35</v>
      </c>
      <c r="K13">
        <v>3499</v>
      </c>
      <c r="L13">
        <v>125</v>
      </c>
      <c r="M13">
        <v>90</v>
      </c>
      <c r="O13" s="33">
        <f t="shared" si="0"/>
        <v>35.724492712203485</v>
      </c>
      <c r="P13" s="33">
        <f t="shared" si="1"/>
        <v>25.72163475278651</v>
      </c>
      <c r="Q13" s="33">
        <f t="shared" si="2"/>
        <v>61.446127464989992</v>
      </c>
    </row>
    <row r="14" spans="1:17" x14ac:dyDescent="0.35">
      <c r="A14" t="s">
        <v>38</v>
      </c>
      <c r="B14" s="33">
        <v>8.3462015782941918</v>
      </c>
      <c r="C14" s="33">
        <v>20.977325087910756</v>
      </c>
      <c r="D14" s="33">
        <v>14.672001940099429</v>
      </c>
      <c r="E14" s="33">
        <v>35.649327028010184</v>
      </c>
      <c r="F14" s="33"/>
      <c r="G14" s="33"/>
      <c r="J14" t="s">
        <v>38</v>
      </c>
      <c r="K14">
        <v>8247</v>
      </c>
      <c r="L14">
        <v>173</v>
      </c>
      <c r="M14">
        <v>121</v>
      </c>
      <c r="O14" s="33">
        <f t="shared" si="0"/>
        <v>20.977325087910756</v>
      </c>
      <c r="P14" s="33">
        <f t="shared" si="1"/>
        <v>14.672001940099429</v>
      </c>
      <c r="Q14" s="33">
        <f t="shared" si="2"/>
        <v>35.649327028010184</v>
      </c>
    </row>
    <row r="15" spans="1:17" x14ac:dyDescent="0.35">
      <c r="A15" t="s">
        <v>41</v>
      </c>
      <c r="B15" s="33">
        <v>6.1914809727860805</v>
      </c>
      <c r="C15" s="33">
        <v>21.990935034413294</v>
      </c>
      <c r="D15" s="33">
        <v>8.7292261205304698</v>
      </c>
      <c r="E15" s="33">
        <v>30.720161154943764</v>
      </c>
      <c r="F15" s="33"/>
      <c r="G15" s="33"/>
      <c r="J15" t="s">
        <v>41</v>
      </c>
      <c r="K15">
        <v>5957</v>
      </c>
      <c r="L15">
        <v>131</v>
      </c>
      <c r="M15">
        <v>52</v>
      </c>
      <c r="O15" s="33">
        <f t="shared" si="0"/>
        <v>21.990935034413294</v>
      </c>
      <c r="P15" s="33">
        <f t="shared" si="1"/>
        <v>8.7292261205304698</v>
      </c>
      <c r="Q15" s="33">
        <f t="shared" si="2"/>
        <v>30.720161154943764</v>
      </c>
    </row>
    <row r="16" spans="1:17" x14ac:dyDescent="0.35">
      <c r="A16" t="s">
        <v>44</v>
      </c>
      <c r="B16" s="33">
        <v>7.1977676038274092</v>
      </c>
      <c r="C16" s="33">
        <v>28.918042036958667</v>
      </c>
      <c r="D16" s="33">
        <v>12.695725772323318</v>
      </c>
      <c r="E16" s="33">
        <v>41.613767809281981</v>
      </c>
      <c r="F16" s="33"/>
      <c r="G16" s="33"/>
      <c r="J16" t="s">
        <v>44</v>
      </c>
      <c r="K16">
        <v>7089</v>
      </c>
      <c r="L16">
        <v>205</v>
      </c>
      <c r="M16">
        <v>90</v>
      </c>
      <c r="O16" s="33">
        <f t="shared" si="0"/>
        <v>28.918042036958667</v>
      </c>
      <c r="P16" s="33">
        <f t="shared" si="1"/>
        <v>12.695725772323318</v>
      </c>
      <c r="Q16" s="33">
        <f t="shared" si="2"/>
        <v>41.613767809281981</v>
      </c>
    </row>
    <row r="17" spans="1:17" x14ac:dyDescent="0.35">
      <c r="A17" t="s">
        <v>47</v>
      </c>
      <c r="B17" s="33">
        <v>6.2406311279782258</v>
      </c>
      <c r="C17" s="33">
        <v>23.732786404922354</v>
      </c>
      <c r="D17" s="33">
        <v>13.624377380603574</v>
      </c>
      <c r="E17" s="33">
        <v>37.357163785525927</v>
      </c>
      <c r="F17" s="33"/>
      <c r="G17" s="33"/>
      <c r="J17" t="s">
        <v>47</v>
      </c>
      <c r="K17">
        <v>6826</v>
      </c>
      <c r="L17">
        <v>162</v>
      </c>
      <c r="M17">
        <v>93</v>
      </c>
      <c r="O17" s="33">
        <f t="shared" si="0"/>
        <v>23.732786404922354</v>
      </c>
      <c r="P17" s="33">
        <f t="shared" si="1"/>
        <v>13.624377380603574</v>
      </c>
      <c r="Q17" s="33">
        <f t="shared" si="2"/>
        <v>37.357163785525927</v>
      </c>
    </row>
    <row r="18" spans="1:17" x14ac:dyDescent="0.35">
      <c r="A18" s="31" t="s">
        <v>50</v>
      </c>
      <c r="B18" s="34">
        <v>6.4338041623060551</v>
      </c>
      <c r="C18" s="34">
        <v>28.830645161290324</v>
      </c>
      <c r="D18" s="34">
        <v>10.483870967741936</v>
      </c>
      <c r="E18" s="34">
        <v>39.314516129032256</v>
      </c>
      <c r="F18" s="33"/>
      <c r="G18" s="33"/>
      <c r="J18" t="s">
        <v>50</v>
      </c>
      <c r="K18">
        <v>4960</v>
      </c>
      <c r="L18">
        <v>143</v>
      </c>
      <c r="M18">
        <v>52</v>
      </c>
      <c r="O18" s="33">
        <f t="shared" si="0"/>
        <v>28.830645161290324</v>
      </c>
      <c r="P18" s="33">
        <f t="shared" si="1"/>
        <v>10.483870967741936</v>
      </c>
      <c r="Q18" s="33">
        <f t="shared" si="2"/>
        <v>39.314516129032256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DD9D-59BC-4CC1-BAFB-32591412A898}">
  <sheetPr>
    <tabColor rgb="FFFFC000"/>
  </sheetPr>
  <dimension ref="A1:H21"/>
  <sheetViews>
    <sheetView workbookViewId="0">
      <selection activeCell="L11" sqref="L11"/>
    </sheetView>
  </sheetViews>
  <sheetFormatPr defaultRowHeight="14.5" x14ac:dyDescent="0.35"/>
  <cols>
    <col min="1" max="1" width="11.90625" customWidth="1"/>
    <col min="5" max="5" width="6.90625" customWidth="1"/>
    <col min="6" max="6" width="9.36328125" bestFit="1" customWidth="1"/>
    <col min="7" max="8" width="8.81640625" bestFit="1" customWidth="1"/>
  </cols>
  <sheetData>
    <row r="1" spans="1:8" ht="15" thickBot="1" x14ac:dyDescent="0.4">
      <c r="A1" t="s">
        <v>1008</v>
      </c>
    </row>
    <row r="2" spans="1:8" ht="15" thickBot="1" x14ac:dyDescent="0.4">
      <c r="A2" s="11" t="s">
        <v>0</v>
      </c>
      <c r="B2" s="12" t="s">
        <v>58</v>
      </c>
      <c r="C2" s="12" t="s">
        <v>59</v>
      </c>
      <c r="D2" s="12" t="s">
        <v>60</v>
      </c>
      <c r="F2" s="167" t="s">
        <v>58</v>
      </c>
      <c r="G2" s="167" t="s">
        <v>59</v>
      </c>
      <c r="H2" s="167" t="s">
        <v>60</v>
      </c>
    </row>
    <row r="3" spans="1:8" x14ac:dyDescent="0.35">
      <c r="A3" s="13" t="s">
        <v>58</v>
      </c>
      <c r="B3" s="14">
        <v>20822</v>
      </c>
      <c r="C3" s="14">
        <v>11414</v>
      </c>
      <c r="D3" s="14">
        <v>9408</v>
      </c>
      <c r="F3" s="33">
        <f>B3/B$3*100</f>
        <v>100</v>
      </c>
      <c r="G3" s="33">
        <f>C3/B3*100</f>
        <v>54.817020459129765</v>
      </c>
      <c r="H3" s="33">
        <f>D3/B3*100</f>
        <v>45.182979540870235</v>
      </c>
    </row>
    <row r="4" spans="1:8" x14ac:dyDescent="0.35">
      <c r="A4" s="15"/>
      <c r="B4" s="15"/>
      <c r="C4" s="15"/>
      <c r="D4" s="15"/>
      <c r="F4" s="33"/>
      <c r="G4" s="33"/>
      <c r="H4" s="33"/>
    </row>
    <row r="5" spans="1:8" x14ac:dyDescent="0.35">
      <c r="A5" s="13" t="s">
        <v>3</v>
      </c>
      <c r="B5" s="14">
        <v>8062</v>
      </c>
      <c r="C5" s="14">
        <v>4443</v>
      </c>
      <c r="D5" s="14">
        <v>3619</v>
      </c>
      <c r="F5" s="33">
        <f>B5/B$3*100</f>
        <v>38.718662952646241</v>
      </c>
      <c r="G5" s="33">
        <f t="shared" ref="G5:G21" si="0">C5/B5*100</f>
        <v>55.110394443066234</v>
      </c>
      <c r="H5" s="33">
        <f t="shared" ref="H5:H21" si="1">D5/B5*100</f>
        <v>44.889605556933766</v>
      </c>
    </row>
    <row r="6" spans="1:8" x14ac:dyDescent="0.35">
      <c r="A6" s="13" t="s">
        <v>7</v>
      </c>
      <c r="B6" s="14">
        <v>12760</v>
      </c>
      <c r="C6" s="14">
        <v>6971</v>
      </c>
      <c r="D6" s="14">
        <v>5789</v>
      </c>
      <c r="F6" s="33">
        <f t="shared" ref="F6:F21" si="2">B6/B$3*100</f>
        <v>61.281337047353759</v>
      </c>
      <c r="G6" s="33">
        <f t="shared" si="0"/>
        <v>54.631661442006276</v>
      </c>
      <c r="H6" s="33">
        <f t="shared" si="1"/>
        <v>45.368338557993731</v>
      </c>
    </row>
    <row r="7" spans="1:8" x14ac:dyDescent="0.35">
      <c r="A7" s="15"/>
      <c r="B7" s="15"/>
      <c r="C7" s="15"/>
      <c r="D7" s="15"/>
      <c r="F7" s="33"/>
      <c r="G7" s="33"/>
      <c r="H7" s="33"/>
    </row>
    <row r="8" spans="1:8" x14ac:dyDescent="0.35">
      <c r="A8" s="13" t="s">
        <v>318</v>
      </c>
      <c r="B8" s="14">
        <v>849</v>
      </c>
      <c r="C8" s="14">
        <v>483</v>
      </c>
      <c r="D8" s="14">
        <v>366</v>
      </c>
      <c r="F8" s="33">
        <f t="shared" si="2"/>
        <v>4.0774181154548073</v>
      </c>
      <c r="G8" s="33">
        <f t="shared" si="0"/>
        <v>56.890459363957604</v>
      </c>
      <c r="H8" s="33">
        <f t="shared" si="1"/>
        <v>43.109540636042404</v>
      </c>
    </row>
    <row r="9" spans="1:8" x14ac:dyDescent="0.35">
      <c r="A9" s="13" t="s">
        <v>15</v>
      </c>
      <c r="B9" s="14">
        <v>1041</v>
      </c>
      <c r="C9" s="14">
        <v>536</v>
      </c>
      <c r="D9" s="14">
        <v>505</v>
      </c>
      <c r="F9" s="33">
        <f t="shared" si="2"/>
        <v>4.9995197387378729</v>
      </c>
      <c r="G9" s="33">
        <f t="shared" si="0"/>
        <v>51.488952929875119</v>
      </c>
      <c r="H9" s="33">
        <f t="shared" si="1"/>
        <v>48.511047070124881</v>
      </c>
    </row>
    <row r="10" spans="1:8" x14ac:dyDescent="0.35">
      <c r="A10" s="13" t="s">
        <v>18</v>
      </c>
      <c r="B10" s="14">
        <v>1197</v>
      </c>
      <c r="C10" s="14">
        <v>675</v>
      </c>
      <c r="D10" s="14">
        <v>522</v>
      </c>
      <c r="F10" s="33">
        <f t="shared" si="2"/>
        <v>5.748727307655364</v>
      </c>
      <c r="G10" s="33">
        <f t="shared" si="0"/>
        <v>56.390977443609025</v>
      </c>
      <c r="H10" s="33">
        <f t="shared" si="1"/>
        <v>43.609022556390975</v>
      </c>
    </row>
    <row r="11" spans="1:8" x14ac:dyDescent="0.35">
      <c r="A11" s="13" t="s">
        <v>22</v>
      </c>
      <c r="B11" s="14">
        <v>1671</v>
      </c>
      <c r="C11" s="14">
        <v>894</v>
      </c>
      <c r="D11" s="14">
        <v>777</v>
      </c>
      <c r="F11" s="33">
        <f t="shared" si="2"/>
        <v>8.0251656901354345</v>
      </c>
      <c r="G11" s="33">
        <f t="shared" si="0"/>
        <v>53.500897666068226</v>
      </c>
      <c r="H11" s="33">
        <f t="shared" si="1"/>
        <v>46.499102333931781</v>
      </c>
    </row>
    <row r="12" spans="1:8" x14ac:dyDescent="0.35">
      <c r="A12" s="13" t="s">
        <v>25</v>
      </c>
      <c r="B12" s="14">
        <v>944</v>
      </c>
      <c r="C12" s="14">
        <v>509</v>
      </c>
      <c r="D12" s="14">
        <v>435</v>
      </c>
      <c r="F12" s="33">
        <f t="shared" si="2"/>
        <v>4.5336663144750746</v>
      </c>
      <c r="G12" s="33">
        <f t="shared" si="0"/>
        <v>53.919491525423723</v>
      </c>
      <c r="H12" s="33">
        <f t="shared" si="1"/>
        <v>46.08050847457627</v>
      </c>
    </row>
    <row r="13" spans="1:8" x14ac:dyDescent="0.35">
      <c r="A13" s="13" t="s">
        <v>26</v>
      </c>
      <c r="B13" s="14">
        <v>1989</v>
      </c>
      <c r="C13" s="14">
        <v>1120</v>
      </c>
      <c r="D13" s="14">
        <v>869</v>
      </c>
      <c r="F13" s="33">
        <f t="shared" si="2"/>
        <v>9.5523965036980112</v>
      </c>
      <c r="G13" s="33">
        <f t="shared" si="0"/>
        <v>56.309703368526897</v>
      </c>
      <c r="H13" s="33">
        <f t="shared" si="1"/>
        <v>43.690296631473103</v>
      </c>
    </row>
    <row r="14" spans="1:8" x14ac:dyDescent="0.35">
      <c r="A14" s="13" t="s">
        <v>29</v>
      </c>
      <c r="B14" s="14">
        <v>1094</v>
      </c>
      <c r="C14" s="14">
        <v>605</v>
      </c>
      <c r="D14" s="14">
        <v>489</v>
      </c>
      <c r="F14" s="33">
        <f t="shared" si="2"/>
        <v>5.2540582076649693</v>
      </c>
      <c r="G14" s="33">
        <f t="shared" si="0"/>
        <v>55.301645338208402</v>
      </c>
      <c r="H14" s="33">
        <f t="shared" si="1"/>
        <v>44.698354661791591</v>
      </c>
    </row>
    <row r="15" spans="1:8" x14ac:dyDescent="0.35">
      <c r="A15" s="13" t="s">
        <v>32</v>
      </c>
      <c r="B15" s="14">
        <v>2691</v>
      </c>
      <c r="C15" s="14">
        <v>1451</v>
      </c>
      <c r="D15" s="14">
        <v>1240</v>
      </c>
      <c r="F15" s="33">
        <f t="shared" si="2"/>
        <v>12.923830563826721</v>
      </c>
      <c r="G15" s="33">
        <f t="shared" si="0"/>
        <v>53.92047565960609</v>
      </c>
      <c r="H15" s="33">
        <f t="shared" si="1"/>
        <v>46.07952434039391</v>
      </c>
    </row>
    <row r="16" spans="1:8" x14ac:dyDescent="0.35">
      <c r="A16" s="13" t="s">
        <v>35</v>
      </c>
      <c r="B16" s="14">
        <v>1128</v>
      </c>
      <c r="C16" s="14">
        <v>602</v>
      </c>
      <c r="D16" s="14">
        <v>526</v>
      </c>
      <c r="F16" s="33">
        <f t="shared" si="2"/>
        <v>5.4173470367880121</v>
      </c>
      <c r="G16" s="33">
        <f t="shared" si="0"/>
        <v>53.36879432624113</v>
      </c>
      <c r="H16" s="33">
        <f t="shared" si="1"/>
        <v>46.631205673758863</v>
      </c>
    </row>
    <row r="17" spans="1:8" x14ac:dyDescent="0.35">
      <c r="A17" s="13" t="s">
        <v>38</v>
      </c>
      <c r="B17" s="14">
        <v>2643</v>
      </c>
      <c r="C17" s="14">
        <v>1480</v>
      </c>
      <c r="D17" s="14">
        <v>1163</v>
      </c>
      <c r="F17" s="33">
        <f t="shared" si="2"/>
        <v>12.693305158005955</v>
      </c>
      <c r="G17" s="33">
        <f t="shared" si="0"/>
        <v>55.996973136587215</v>
      </c>
      <c r="H17" s="33">
        <f t="shared" si="1"/>
        <v>44.003026863412785</v>
      </c>
    </row>
    <row r="18" spans="1:8" x14ac:dyDescent="0.35">
      <c r="A18" s="13" t="s">
        <v>41</v>
      </c>
      <c r="B18" s="14">
        <v>1429</v>
      </c>
      <c r="C18" s="14">
        <v>789</v>
      </c>
      <c r="D18" s="14">
        <v>640</v>
      </c>
      <c r="F18" s="33">
        <f t="shared" si="2"/>
        <v>6.8629334357890688</v>
      </c>
      <c r="G18" s="33">
        <f t="shared" si="0"/>
        <v>55.213435969209236</v>
      </c>
      <c r="H18" s="33">
        <f t="shared" si="1"/>
        <v>44.786564030790764</v>
      </c>
    </row>
    <row r="19" spans="1:8" x14ac:dyDescent="0.35">
      <c r="A19" s="13" t="s">
        <v>44</v>
      </c>
      <c r="B19" s="14">
        <v>1852</v>
      </c>
      <c r="C19" s="14">
        <v>1031</v>
      </c>
      <c r="D19" s="14">
        <v>821</v>
      </c>
      <c r="F19" s="33">
        <f t="shared" si="2"/>
        <v>8.8944385745845729</v>
      </c>
      <c r="G19" s="33">
        <f t="shared" si="0"/>
        <v>55.669546436285103</v>
      </c>
      <c r="H19" s="33">
        <f t="shared" si="1"/>
        <v>44.330453563714904</v>
      </c>
    </row>
    <row r="20" spans="1:8" x14ac:dyDescent="0.35">
      <c r="A20" s="13" t="s">
        <v>47</v>
      </c>
      <c r="B20" s="14">
        <v>1378</v>
      </c>
      <c r="C20" s="14">
        <v>760</v>
      </c>
      <c r="D20" s="14">
        <v>618</v>
      </c>
      <c r="F20" s="33">
        <f t="shared" si="2"/>
        <v>6.6180001921045051</v>
      </c>
      <c r="G20" s="33">
        <f t="shared" si="0"/>
        <v>55.152394775036285</v>
      </c>
      <c r="H20" s="33">
        <f t="shared" si="1"/>
        <v>44.847605224963715</v>
      </c>
    </row>
    <row r="21" spans="1:8" x14ac:dyDescent="0.35">
      <c r="A21" s="168" t="s">
        <v>50</v>
      </c>
      <c r="B21" s="19">
        <v>916</v>
      </c>
      <c r="C21" s="19">
        <v>479</v>
      </c>
      <c r="D21" s="19">
        <v>437</v>
      </c>
      <c r="E21" s="31"/>
      <c r="F21" s="34">
        <f t="shared" si="2"/>
        <v>4.3991931610796273</v>
      </c>
      <c r="G21" s="34">
        <f t="shared" si="0"/>
        <v>52.292576419213979</v>
      </c>
      <c r="H21" s="34">
        <f t="shared" si="1"/>
        <v>47.707423580786021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D356-6703-42EC-9268-180C0F2EEB9C}">
  <sheetPr>
    <tabColor rgb="FFFFC000"/>
  </sheetPr>
  <dimension ref="A1:H17"/>
  <sheetViews>
    <sheetView workbookViewId="0">
      <selection activeCell="L11" sqref="L11"/>
    </sheetView>
  </sheetViews>
  <sheetFormatPr defaultRowHeight="14.5" x14ac:dyDescent="0.35"/>
  <cols>
    <col min="1" max="1" width="28.81640625" customWidth="1"/>
    <col min="5" max="5" width="4.81640625" customWidth="1"/>
  </cols>
  <sheetData>
    <row r="1" spans="1:8" x14ac:dyDescent="0.35">
      <c r="A1" s="71" t="s">
        <v>1174</v>
      </c>
      <c r="B1" s="71"/>
      <c r="C1" s="71"/>
      <c r="D1" s="71"/>
      <c r="E1" s="71"/>
      <c r="F1" s="71"/>
    </row>
    <row r="2" spans="1:8" x14ac:dyDescent="0.35">
      <c r="A2" s="444" t="s">
        <v>573</v>
      </c>
      <c r="B2" s="443" t="s">
        <v>572</v>
      </c>
      <c r="C2" s="443"/>
      <c r="D2" s="443"/>
      <c r="E2" s="169"/>
      <c r="F2" s="443" t="s">
        <v>57</v>
      </c>
      <c r="G2" s="443"/>
      <c r="H2" s="443"/>
    </row>
    <row r="3" spans="1:8" x14ac:dyDescent="0.35">
      <c r="A3" s="445"/>
      <c r="B3" s="170" t="s">
        <v>58</v>
      </c>
      <c r="C3" s="170" t="s">
        <v>59</v>
      </c>
      <c r="D3" s="170" t="s">
        <v>60</v>
      </c>
      <c r="E3" s="170"/>
      <c r="F3" s="170" t="s">
        <v>58</v>
      </c>
      <c r="G3" s="170" t="s">
        <v>59</v>
      </c>
      <c r="H3" s="170" t="s">
        <v>60</v>
      </c>
    </row>
    <row r="4" spans="1:8" x14ac:dyDescent="0.35">
      <c r="A4" s="247" t="s">
        <v>58</v>
      </c>
      <c r="B4" s="248">
        <f>SUM(B5:B17)</f>
        <v>20822</v>
      </c>
      <c r="C4" s="248">
        <f t="shared" ref="C4:D4" si="0">SUM(C5:C17)</f>
        <v>11414</v>
      </c>
      <c r="D4" s="248">
        <f t="shared" si="0"/>
        <v>9408</v>
      </c>
      <c r="E4" s="122"/>
      <c r="F4" s="124">
        <f>B4/B$4*100</f>
        <v>100</v>
      </c>
      <c r="G4" s="124">
        <f t="shared" ref="G4:H17" si="1">C4/C$4*100</f>
        <v>100</v>
      </c>
      <c r="H4" s="124">
        <f t="shared" si="1"/>
        <v>100</v>
      </c>
    </row>
    <row r="5" spans="1:8" x14ac:dyDescent="0.35">
      <c r="A5" s="249" t="s">
        <v>574</v>
      </c>
      <c r="B5" s="250">
        <f>SUM(C5:D5)</f>
        <v>1583</v>
      </c>
      <c r="C5">
        <v>713</v>
      </c>
      <c r="D5">
        <v>870</v>
      </c>
      <c r="E5" s="122"/>
      <c r="F5" s="124">
        <f t="shared" ref="F5:F17" si="2">B5/B$4*100</f>
        <v>7.6025357794640289</v>
      </c>
      <c r="G5" s="124">
        <f t="shared" si="1"/>
        <v>6.2467145610653585</v>
      </c>
      <c r="H5" s="124">
        <f t="shared" si="1"/>
        <v>9.2474489795918373</v>
      </c>
    </row>
    <row r="6" spans="1:8" x14ac:dyDescent="0.35">
      <c r="A6" s="249" t="s">
        <v>575</v>
      </c>
      <c r="B6" s="250">
        <f t="shared" ref="B6:B16" si="3">SUM(C6:D6)</f>
        <v>253</v>
      </c>
      <c r="C6">
        <v>148</v>
      </c>
      <c r="D6">
        <v>105</v>
      </c>
      <c r="E6" s="122"/>
      <c r="F6" s="124">
        <f t="shared" si="2"/>
        <v>1.21506099318029</v>
      </c>
      <c r="G6" s="124">
        <f t="shared" si="1"/>
        <v>1.2966532328719118</v>
      </c>
      <c r="H6" s="124">
        <f t="shared" si="1"/>
        <v>1.1160714285714286</v>
      </c>
    </row>
    <row r="7" spans="1:8" x14ac:dyDescent="0.35">
      <c r="A7" s="249" t="s">
        <v>585</v>
      </c>
      <c r="B7" s="250">
        <f t="shared" si="3"/>
        <v>620</v>
      </c>
      <c r="C7">
        <v>289</v>
      </c>
      <c r="D7">
        <v>331</v>
      </c>
      <c r="E7" s="122"/>
      <c r="F7" s="124">
        <f t="shared" si="2"/>
        <v>2.9776198251849006</v>
      </c>
      <c r="G7" s="124">
        <f t="shared" si="1"/>
        <v>2.5319782722971791</v>
      </c>
      <c r="H7" s="124">
        <f t="shared" si="1"/>
        <v>3.5182823129251704</v>
      </c>
    </row>
    <row r="8" spans="1:8" x14ac:dyDescent="0.35">
      <c r="A8" s="249" t="s">
        <v>576</v>
      </c>
      <c r="B8" s="250">
        <f t="shared" si="3"/>
        <v>1060</v>
      </c>
      <c r="C8">
        <v>540</v>
      </c>
      <c r="D8">
        <v>520</v>
      </c>
      <c r="E8" s="122"/>
      <c r="F8" s="124">
        <f t="shared" si="2"/>
        <v>5.0907693785419266</v>
      </c>
      <c r="G8" s="124">
        <f t="shared" si="1"/>
        <v>4.7310320658840022</v>
      </c>
      <c r="H8" s="124">
        <f t="shared" si="1"/>
        <v>5.5272108843537415</v>
      </c>
    </row>
    <row r="9" spans="1:8" x14ac:dyDescent="0.35">
      <c r="A9" s="249" t="s">
        <v>584</v>
      </c>
      <c r="B9" s="250">
        <f t="shared" si="3"/>
        <v>1310</v>
      </c>
      <c r="C9">
        <v>597</v>
      </c>
      <c r="D9">
        <v>713</v>
      </c>
      <c r="E9" s="122"/>
      <c r="F9" s="124">
        <f t="shared" si="2"/>
        <v>6.2914225338584195</v>
      </c>
      <c r="G9" s="124">
        <f t="shared" si="1"/>
        <v>5.2304187839495357</v>
      </c>
      <c r="H9" s="124">
        <f t="shared" si="1"/>
        <v>7.5786564625850348</v>
      </c>
    </row>
    <row r="10" spans="1:8" x14ac:dyDescent="0.35">
      <c r="A10" s="249" t="s">
        <v>577</v>
      </c>
      <c r="B10" s="250">
        <f t="shared" si="3"/>
        <v>848</v>
      </c>
      <c r="C10">
        <v>529</v>
      </c>
      <c r="D10">
        <v>319</v>
      </c>
      <c r="E10" s="122"/>
      <c r="F10" s="124">
        <f t="shared" si="2"/>
        <v>4.0726155028335418</v>
      </c>
      <c r="G10" s="124">
        <f t="shared" si="1"/>
        <v>4.634659190467846</v>
      </c>
      <c r="H10" s="124">
        <f t="shared" si="1"/>
        <v>3.3907312925170068</v>
      </c>
    </row>
    <row r="11" spans="1:8" x14ac:dyDescent="0.35">
      <c r="A11" s="249" t="s">
        <v>578</v>
      </c>
      <c r="B11" s="250">
        <f t="shared" si="3"/>
        <v>551</v>
      </c>
      <c r="C11">
        <v>305</v>
      </c>
      <c r="D11">
        <v>246</v>
      </c>
      <c r="E11" s="122"/>
      <c r="F11" s="124">
        <f t="shared" si="2"/>
        <v>2.6462395543175488</v>
      </c>
      <c r="G11" s="124">
        <f t="shared" si="1"/>
        <v>2.6721570001752233</v>
      </c>
      <c r="H11" s="124">
        <f t="shared" si="1"/>
        <v>2.614795918367347</v>
      </c>
    </row>
    <row r="12" spans="1:8" x14ac:dyDescent="0.35">
      <c r="A12" s="249" t="s">
        <v>579</v>
      </c>
      <c r="B12" s="250">
        <f t="shared" si="3"/>
        <v>7290</v>
      </c>
      <c r="C12" s="250">
        <v>3814</v>
      </c>
      <c r="D12" s="250">
        <v>3476</v>
      </c>
      <c r="E12" s="122"/>
      <c r="F12" s="124">
        <f t="shared" si="2"/>
        <v>35.01104600902891</v>
      </c>
      <c r="G12" s="124">
        <f t="shared" si="1"/>
        <v>33.41510425792886</v>
      </c>
      <c r="H12" s="124">
        <f t="shared" si="1"/>
        <v>36.947278911564624</v>
      </c>
    </row>
    <row r="13" spans="1:8" x14ac:dyDescent="0.35">
      <c r="A13" s="249" t="s">
        <v>580</v>
      </c>
      <c r="B13" s="250">
        <f t="shared" si="3"/>
        <v>1011</v>
      </c>
      <c r="C13">
        <v>763</v>
      </c>
      <c r="D13">
        <v>248</v>
      </c>
      <c r="E13" s="122"/>
      <c r="F13" s="124">
        <f t="shared" si="2"/>
        <v>4.8554413600998947</v>
      </c>
      <c r="G13" s="124">
        <f t="shared" si="1"/>
        <v>6.684773085684248</v>
      </c>
      <c r="H13" s="124">
        <f t="shared" si="1"/>
        <v>2.6360544217687076</v>
      </c>
    </row>
    <row r="14" spans="1:8" x14ac:dyDescent="0.35">
      <c r="A14" s="249" t="s">
        <v>581</v>
      </c>
      <c r="B14" s="250">
        <f t="shared" si="3"/>
        <v>460</v>
      </c>
      <c r="C14">
        <v>375</v>
      </c>
      <c r="D14">
        <v>85</v>
      </c>
      <c r="E14" s="122"/>
      <c r="F14" s="124">
        <f t="shared" si="2"/>
        <v>2.2092018057823455</v>
      </c>
      <c r="G14" s="124">
        <f t="shared" si="1"/>
        <v>3.2854389346416686</v>
      </c>
      <c r="H14" s="124">
        <f t="shared" si="1"/>
        <v>0.90348639455782309</v>
      </c>
    </row>
    <row r="15" spans="1:8" x14ac:dyDescent="0.35">
      <c r="A15" s="249" t="s">
        <v>582</v>
      </c>
      <c r="B15" s="250">
        <f t="shared" si="3"/>
        <v>698</v>
      </c>
      <c r="C15">
        <v>598</v>
      </c>
      <c r="D15">
        <v>100</v>
      </c>
      <c r="E15" s="122"/>
      <c r="F15" s="124">
        <f t="shared" si="2"/>
        <v>3.3522236096436462</v>
      </c>
      <c r="G15" s="124">
        <f t="shared" si="1"/>
        <v>5.239179954441914</v>
      </c>
      <c r="H15" s="124">
        <f t="shared" si="1"/>
        <v>1.0629251700680271</v>
      </c>
    </row>
    <row r="16" spans="1:8" x14ac:dyDescent="0.35">
      <c r="A16" s="249" t="s">
        <v>583</v>
      </c>
      <c r="B16" s="250">
        <f t="shared" si="3"/>
        <v>1260</v>
      </c>
      <c r="C16">
        <v>701</v>
      </c>
      <c r="D16">
        <v>559</v>
      </c>
      <c r="E16" s="122"/>
      <c r="F16" s="124">
        <f t="shared" si="2"/>
        <v>6.0512919027951204</v>
      </c>
      <c r="G16" s="124">
        <f t="shared" si="1"/>
        <v>6.141580515156825</v>
      </c>
      <c r="H16" s="124">
        <f t="shared" si="1"/>
        <v>5.941751700680272</v>
      </c>
    </row>
    <row r="17" spans="1:8" x14ac:dyDescent="0.35">
      <c r="A17" s="251" t="s">
        <v>506</v>
      </c>
      <c r="B17" s="246">
        <f t="shared" ref="B17" si="4">SUM(C17:D17)</f>
        <v>3878</v>
      </c>
      <c r="C17" s="246">
        <v>2042</v>
      </c>
      <c r="D17" s="246">
        <v>1836</v>
      </c>
      <c r="E17" s="125"/>
      <c r="F17" s="127">
        <f t="shared" si="2"/>
        <v>18.624531745269426</v>
      </c>
      <c r="G17" s="127">
        <f t="shared" si="1"/>
        <v>17.890310145435432</v>
      </c>
      <c r="H17" s="127">
        <f t="shared" si="1"/>
        <v>19.51530612244898</v>
      </c>
    </row>
  </sheetData>
  <mergeCells count="3">
    <mergeCell ref="F2:H2"/>
    <mergeCell ref="B2:D2"/>
    <mergeCell ref="A2:A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0AC1-DE8C-4258-8FE1-990426EFC219}">
  <sheetPr>
    <tabColor rgb="FFFFC000"/>
  </sheetPr>
  <dimension ref="A1:N21"/>
  <sheetViews>
    <sheetView workbookViewId="0">
      <selection activeCell="N29" sqref="N29"/>
    </sheetView>
  </sheetViews>
  <sheetFormatPr defaultRowHeight="14.5" x14ac:dyDescent="0.35"/>
  <cols>
    <col min="1" max="1" width="13.90625" customWidth="1"/>
    <col min="5" max="5" width="15" customWidth="1"/>
  </cols>
  <sheetData>
    <row r="1" spans="1:14" x14ac:dyDescent="0.35">
      <c r="A1" t="s">
        <v>1009</v>
      </c>
    </row>
    <row r="2" spans="1:14" ht="52" x14ac:dyDescent="0.35">
      <c r="A2" s="178" t="s">
        <v>0</v>
      </c>
      <c r="B2" s="179" t="s">
        <v>58</v>
      </c>
      <c r="C2" s="180" t="s">
        <v>586</v>
      </c>
      <c r="D2" s="180" t="s">
        <v>587</v>
      </c>
      <c r="E2" s="180" t="s">
        <v>588</v>
      </c>
      <c r="F2" s="177"/>
      <c r="G2" s="177"/>
      <c r="H2" s="177"/>
      <c r="I2" s="177"/>
      <c r="J2" s="177"/>
      <c r="K2" s="177"/>
      <c r="L2" s="177"/>
      <c r="M2" s="177"/>
      <c r="N2" s="177"/>
    </row>
    <row r="3" spans="1:14" x14ac:dyDescent="0.35">
      <c r="A3" s="171" t="s">
        <v>1</v>
      </c>
      <c r="B3" s="172" t="s">
        <v>591</v>
      </c>
      <c r="C3" s="173">
        <v>5.6485355648535567</v>
      </c>
      <c r="D3" s="173">
        <v>1.164079822616408</v>
      </c>
      <c r="E3" s="173">
        <v>2.0751542344363432</v>
      </c>
      <c r="F3" s="175"/>
      <c r="G3" s="175"/>
      <c r="H3" s="175"/>
      <c r="I3" s="175"/>
      <c r="J3" s="175"/>
      <c r="K3" s="175"/>
      <c r="L3" s="175"/>
      <c r="M3" s="175"/>
      <c r="N3" s="175"/>
    </row>
    <row r="4" spans="1:14" x14ac:dyDescent="0.35">
      <c r="A4" s="174"/>
      <c r="B4" s="87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x14ac:dyDescent="0.35">
      <c r="A5" s="88" t="s">
        <v>3</v>
      </c>
      <c r="B5" s="90">
        <v>872</v>
      </c>
      <c r="C5" s="175">
        <v>4.8165137614678901</v>
      </c>
      <c r="D5" s="175">
        <v>0.84337349397590367</v>
      </c>
      <c r="E5" s="93">
        <v>2.0656136087484813</v>
      </c>
      <c r="F5" s="93"/>
      <c r="G5" s="93"/>
      <c r="H5" s="93"/>
      <c r="I5" s="93"/>
      <c r="J5" s="93"/>
      <c r="K5" s="93"/>
      <c r="L5" s="93"/>
      <c r="M5" s="93"/>
      <c r="N5" s="93"/>
    </row>
    <row r="6" spans="1:14" x14ac:dyDescent="0.35">
      <c r="A6" s="88" t="s">
        <v>7</v>
      </c>
      <c r="B6" s="90">
        <v>1040</v>
      </c>
      <c r="C6" s="175">
        <v>6.3461538461538458</v>
      </c>
      <c r="D6" s="175">
        <v>1.4373716632443532</v>
      </c>
      <c r="E6" s="175">
        <v>2.083333333333333</v>
      </c>
      <c r="F6" s="175"/>
      <c r="G6" s="175"/>
      <c r="H6" s="175"/>
      <c r="I6" s="175"/>
      <c r="J6" s="175"/>
      <c r="K6" s="175"/>
      <c r="L6" s="175"/>
      <c r="M6" s="175"/>
      <c r="N6" s="175"/>
    </row>
    <row r="7" spans="1:14" x14ac:dyDescent="0.35">
      <c r="A7" s="174"/>
      <c r="B7" s="90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35">
      <c r="A8" s="88" t="s">
        <v>11</v>
      </c>
      <c r="B8" s="90">
        <v>80</v>
      </c>
      <c r="C8" s="175">
        <v>3.75</v>
      </c>
      <c r="D8" s="175">
        <v>0</v>
      </c>
      <c r="E8" s="175">
        <v>0</v>
      </c>
      <c r="F8" s="175"/>
      <c r="G8" s="175"/>
      <c r="H8" s="175"/>
      <c r="I8" s="175"/>
      <c r="J8" s="175"/>
      <c r="K8" s="175"/>
      <c r="L8" s="175"/>
      <c r="M8" s="175"/>
      <c r="N8" s="175"/>
    </row>
    <row r="9" spans="1:14" x14ac:dyDescent="0.35">
      <c r="A9" s="88" t="s">
        <v>15</v>
      </c>
      <c r="B9" s="90">
        <v>117</v>
      </c>
      <c r="C9" s="175">
        <v>1.7094017094017095</v>
      </c>
      <c r="D9" s="175">
        <v>0.86956521739130432</v>
      </c>
      <c r="E9" s="175">
        <v>2.6315789473684208</v>
      </c>
      <c r="F9" s="175"/>
      <c r="G9" s="175"/>
      <c r="H9" s="175"/>
      <c r="I9" s="175"/>
      <c r="J9" s="175"/>
      <c r="K9" s="175"/>
      <c r="L9" s="175"/>
      <c r="M9" s="175"/>
      <c r="N9" s="175"/>
    </row>
    <row r="10" spans="1:14" x14ac:dyDescent="0.35">
      <c r="A10" s="88" t="s">
        <v>18</v>
      </c>
      <c r="B10" s="90">
        <v>104</v>
      </c>
      <c r="C10" s="175">
        <v>5.7692307692307692</v>
      </c>
      <c r="D10" s="175">
        <v>2.0408163265306123</v>
      </c>
      <c r="E10" s="175">
        <v>3.125</v>
      </c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4" x14ac:dyDescent="0.35">
      <c r="A11" s="88" t="s">
        <v>22</v>
      </c>
      <c r="B11" s="90">
        <v>165</v>
      </c>
      <c r="C11" s="175">
        <v>7.2727272727272725</v>
      </c>
      <c r="D11" s="175">
        <v>0.65359477124183007</v>
      </c>
      <c r="E11" s="175">
        <v>0</v>
      </c>
      <c r="F11" s="175"/>
      <c r="G11" s="175"/>
      <c r="H11" s="175"/>
      <c r="I11" s="175"/>
      <c r="J11" s="175"/>
      <c r="K11" s="175"/>
      <c r="L11" s="175"/>
      <c r="M11" s="175"/>
      <c r="N11" s="175"/>
    </row>
    <row r="12" spans="1:14" x14ac:dyDescent="0.35">
      <c r="A12" s="88" t="s">
        <v>25</v>
      </c>
      <c r="B12" s="90">
        <v>72</v>
      </c>
      <c r="C12" s="175">
        <v>8.3333333333333321</v>
      </c>
      <c r="D12" s="175">
        <v>3.0303030303030303</v>
      </c>
      <c r="E12" s="175">
        <v>3.125</v>
      </c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14" x14ac:dyDescent="0.35">
      <c r="A13" s="88" t="s">
        <v>26</v>
      </c>
      <c r="B13" s="90">
        <v>216</v>
      </c>
      <c r="C13" s="175">
        <v>4.1666666666666661</v>
      </c>
      <c r="D13" s="175">
        <v>0.96618357487922701</v>
      </c>
      <c r="E13" s="175">
        <v>2.4390243902439024</v>
      </c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14" x14ac:dyDescent="0.35">
      <c r="A14" s="88" t="s">
        <v>29</v>
      </c>
      <c r="B14" s="90">
        <v>83</v>
      </c>
      <c r="C14" s="175">
        <v>4.8192771084337354</v>
      </c>
      <c r="D14" s="175">
        <v>0</v>
      </c>
      <c r="E14" s="175">
        <v>2.5316455696202533</v>
      </c>
      <c r="F14" s="175"/>
      <c r="G14" s="175"/>
      <c r="H14" s="175"/>
      <c r="I14" s="175"/>
      <c r="J14" s="175"/>
      <c r="K14" s="175"/>
      <c r="L14" s="175"/>
      <c r="M14" s="175"/>
      <c r="N14" s="175"/>
    </row>
    <row r="15" spans="1:14" x14ac:dyDescent="0.35">
      <c r="A15" s="88" t="s">
        <v>32</v>
      </c>
      <c r="B15" s="90">
        <v>237</v>
      </c>
      <c r="C15" s="175">
        <v>5.485232067510549</v>
      </c>
      <c r="D15" s="175">
        <v>0.4464285714285714</v>
      </c>
      <c r="E15" s="175">
        <v>2.2421524663677128</v>
      </c>
      <c r="F15" s="175"/>
      <c r="G15" s="175"/>
      <c r="H15" s="175"/>
      <c r="I15" s="175"/>
      <c r="J15" s="175"/>
      <c r="K15" s="175"/>
      <c r="L15" s="175"/>
      <c r="M15" s="175"/>
      <c r="N15" s="175"/>
    </row>
    <row r="16" spans="1:14" x14ac:dyDescent="0.35">
      <c r="A16" s="88" t="s">
        <v>35</v>
      </c>
      <c r="B16" s="90">
        <v>115</v>
      </c>
      <c r="C16" s="175">
        <v>9.5652173913043477</v>
      </c>
      <c r="D16" s="175">
        <v>2.8846153846153846</v>
      </c>
      <c r="E16" s="175">
        <v>4.9504950495049505</v>
      </c>
      <c r="F16" s="175"/>
      <c r="G16" s="175"/>
      <c r="H16" s="175"/>
      <c r="I16" s="175"/>
      <c r="J16" s="175"/>
      <c r="K16" s="175"/>
      <c r="L16" s="175"/>
      <c r="M16" s="175"/>
      <c r="N16" s="175"/>
    </row>
    <row r="17" spans="1:14" x14ac:dyDescent="0.35">
      <c r="A17" s="88" t="s">
        <v>38</v>
      </c>
      <c r="B17" s="90">
        <v>201</v>
      </c>
      <c r="C17" s="175">
        <v>2.9850746268656714</v>
      </c>
      <c r="D17" s="175">
        <v>0.51282051282051277</v>
      </c>
      <c r="E17" s="175">
        <v>2.0618556701030926</v>
      </c>
      <c r="F17" s="175"/>
      <c r="G17" s="175"/>
      <c r="H17" s="175"/>
      <c r="I17" s="175"/>
      <c r="J17" s="175"/>
      <c r="K17" s="175"/>
      <c r="L17" s="175"/>
      <c r="M17" s="175"/>
      <c r="N17" s="175"/>
    </row>
    <row r="18" spans="1:14" x14ac:dyDescent="0.35">
      <c r="A18" s="88" t="s">
        <v>41</v>
      </c>
      <c r="B18" s="90">
        <v>123</v>
      </c>
      <c r="C18" s="175">
        <v>8.1300813008130071</v>
      </c>
      <c r="D18" s="175">
        <v>1.7699115044247788</v>
      </c>
      <c r="E18" s="175">
        <v>0.90090090090090091</v>
      </c>
      <c r="F18" s="175"/>
      <c r="G18" s="175"/>
      <c r="H18" s="175"/>
      <c r="I18" s="175"/>
      <c r="J18" s="175"/>
      <c r="K18" s="175"/>
      <c r="L18" s="175"/>
      <c r="M18" s="175"/>
      <c r="N18" s="175"/>
    </row>
    <row r="19" spans="1:14" x14ac:dyDescent="0.35">
      <c r="A19" s="88" t="s">
        <v>44</v>
      </c>
      <c r="B19" s="90">
        <v>158</v>
      </c>
      <c r="C19" s="175">
        <v>8.8607594936708853</v>
      </c>
      <c r="D19" s="175">
        <v>0.69444444444444442</v>
      </c>
      <c r="E19" s="175">
        <v>1.3986013986013985</v>
      </c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x14ac:dyDescent="0.35">
      <c r="A20" s="88" t="s">
        <v>47</v>
      </c>
      <c r="B20" s="90">
        <v>114</v>
      </c>
      <c r="C20" s="175">
        <v>7.0175438596491224</v>
      </c>
      <c r="D20" s="175">
        <v>2.8301886792452833</v>
      </c>
      <c r="E20" s="175">
        <v>2.912621359223301</v>
      </c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4" x14ac:dyDescent="0.35">
      <c r="A21" s="91" t="s">
        <v>50</v>
      </c>
      <c r="B21" s="89">
        <v>127</v>
      </c>
      <c r="C21" s="176">
        <v>3.1496062992125982</v>
      </c>
      <c r="D21" s="176">
        <v>1.6260162601626018</v>
      </c>
      <c r="E21" s="176">
        <v>1.6528925619834711</v>
      </c>
      <c r="F21" s="175"/>
      <c r="G21" s="175"/>
      <c r="H21" s="175"/>
      <c r="I21" s="175"/>
      <c r="J21" s="175"/>
      <c r="K21" s="175"/>
      <c r="L21" s="175"/>
      <c r="M21" s="175"/>
      <c r="N21" s="17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D0B5-C198-444D-9978-A05E346A7C70}">
  <sheetPr>
    <tabColor rgb="FFFFC000"/>
  </sheetPr>
  <dimension ref="A1:R22"/>
  <sheetViews>
    <sheetView zoomScale="80" zoomScaleNormal="80" workbookViewId="0">
      <selection activeCell="X10" sqref="X10"/>
    </sheetView>
  </sheetViews>
  <sheetFormatPr defaultRowHeight="16" x14ac:dyDescent="0.4"/>
  <cols>
    <col min="1" max="1" width="17.81640625" style="181" customWidth="1"/>
    <col min="2" max="2" width="7.6328125" style="181" bestFit="1" customWidth="1"/>
    <col min="3" max="3" width="15.08984375" style="181" customWidth="1"/>
    <col min="4" max="4" width="7.6328125" style="181" bestFit="1" customWidth="1"/>
    <col min="5" max="9" width="8.81640625" style="181" bestFit="1" customWidth="1"/>
    <col min="10" max="10" width="7.6328125" style="181" bestFit="1" customWidth="1"/>
    <col min="11" max="15" width="8.81640625" style="181" bestFit="1" customWidth="1"/>
    <col min="16" max="16" width="6.36328125" style="181" bestFit="1" customWidth="1"/>
    <col min="17" max="17" width="7.6328125" style="181" bestFit="1" customWidth="1"/>
    <col min="18" max="18" width="7.7265625" style="181" bestFit="1" customWidth="1"/>
    <col min="19" max="16384" width="8.7265625" style="181"/>
  </cols>
  <sheetData>
    <row r="1" spans="1:18" x14ac:dyDescent="0.4">
      <c r="A1" s="181" t="s">
        <v>1010</v>
      </c>
    </row>
    <row r="3" spans="1:18" x14ac:dyDescent="0.4">
      <c r="A3" s="509" t="s">
        <v>331</v>
      </c>
      <c r="B3" s="510" t="s">
        <v>332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1" t="s">
        <v>333</v>
      </c>
      <c r="R3" s="511" t="s">
        <v>335</v>
      </c>
    </row>
    <row r="4" spans="1:18" ht="86" x14ac:dyDescent="0.4">
      <c r="A4" s="512"/>
      <c r="B4" s="513" t="s">
        <v>11</v>
      </c>
      <c r="C4" s="513" t="s">
        <v>15</v>
      </c>
      <c r="D4" s="513" t="s">
        <v>18</v>
      </c>
      <c r="E4" s="513" t="s">
        <v>22</v>
      </c>
      <c r="F4" s="513" t="s">
        <v>25</v>
      </c>
      <c r="G4" s="513" t="s">
        <v>26</v>
      </c>
      <c r="H4" s="513" t="s">
        <v>29</v>
      </c>
      <c r="I4" s="513" t="s">
        <v>32</v>
      </c>
      <c r="J4" s="513" t="s">
        <v>35</v>
      </c>
      <c r="K4" s="513" t="s">
        <v>38</v>
      </c>
      <c r="L4" s="513" t="s">
        <v>41</v>
      </c>
      <c r="M4" s="513" t="s">
        <v>44</v>
      </c>
      <c r="N4" s="513" t="s">
        <v>47</v>
      </c>
      <c r="O4" s="513" t="s">
        <v>50</v>
      </c>
      <c r="P4" s="513" t="s">
        <v>325</v>
      </c>
      <c r="Q4" s="514"/>
      <c r="R4" s="514"/>
    </row>
    <row r="6" spans="1:18" x14ac:dyDescent="0.4">
      <c r="A6" s="181" t="s">
        <v>11</v>
      </c>
      <c r="B6" s="515">
        <v>95816</v>
      </c>
      <c r="C6" s="181">
        <v>633</v>
      </c>
      <c r="D6" s="181">
        <v>609</v>
      </c>
      <c r="E6" s="181">
        <v>574</v>
      </c>
      <c r="F6" s="181">
        <v>235</v>
      </c>
      <c r="G6" s="516">
        <v>1140</v>
      </c>
      <c r="H6" s="181">
        <v>104</v>
      </c>
      <c r="I6" s="181">
        <v>485</v>
      </c>
      <c r="J6" s="181">
        <v>119</v>
      </c>
      <c r="K6" s="181">
        <v>609</v>
      </c>
      <c r="L6" s="181">
        <v>550</v>
      </c>
      <c r="M6" s="181">
        <v>379</v>
      </c>
      <c r="N6" s="181">
        <v>335</v>
      </c>
      <c r="O6" s="181">
        <v>169</v>
      </c>
      <c r="P6" s="181">
        <v>52</v>
      </c>
      <c r="Q6" s="181">
        <f>SUM(C6:O6)</f>
        <v>5941</v>
      </c>
      <c r="R6" s="181">
        <f>B$21-Q6</f>
        <v>662</v>
      </c>
    </row>
    <row r="7" spans="1:18" x14ac:dyDescent="0.4">
      <c r="A7" s="181" t="s">
        <v>15</v>
      </c>
      <c r="B7" s="181">
        <v>843</v>
      </c>
      <c r="C7" s="515">
        <v>211488</v>
      </c>
      <c r="D7" s="181">
        <v>492</v>
      </c>
      <c r="E7" s="181">
        <v>273</v>
      </c>
      <c r="F7" s="181">
        <v>118</v>
      </c>
      <c r="G7" s="516">
        <v>2630</v>
      </c>
      <c r="H7" s="181">
        <v>591</v>
      </c>
      <c r="I7" s="516">
        <v>1008</v>
      </c>
      <c r="J7" s="181">
        <v>294</v>
      </c>
      <c r="K7" s="516">
        <v>1037</v>
      </c>
      <c r="L7" s="516">
        <v>1024</v>
      </c>
      <c r="M7" s="181">
        <v>962</v>
      </c>
      <c r="N7" s="516">
        <v>1404</v>
      </c>
      <c r="O7" s="181">
        <v>128</v>
      </c>
      <c r="P7" s="181">
        <v>204</v>
      </c>
      <c r="Q7" s="181">
        <f>SUM(B7,D7:O7)</f>
        <v>10804</v>
      </c>
      <c r="R7" s="181">
        <f t="shared" ref="R7:R19" si="0">B$21-Q7</f>
        <v>-4201</v>
      </c>
    </row>
    <row r="8" spans="1:18" x14ac:dyDescent="0.4">
      <c r="A8" s="181" t="s">
        <v>18</v>
      </c>
      <c r="B8" s="181">
        <v>613</v>
      </c>
      <c r="C8" s="181">
        <v>721</v>
      </c>
      <c r="D8" s="515">
        <v>96781</v>
      </c>
      <c r="E8" s="181">
        <v>196</v>
      </c>
      <c r="F8" s="181">
        <v>66</v>
      </c>
      <c r="G8" s="516">
        <v>1764</v>
      </c>
      <c r="H8" s="181">
        <v>67</v>
      </c>
      <c r="I8" s="181">
        <v>149</v>
      </c>
      <c r="J8" s="181">
        <v>254</v>
      </c>
      <c r="K8" s="181">
        <v>154</v>
      </c>
      <c r="L8" s="181">
        <v>156</v>
      </c>
      <c r="M8" s="181">
        <v>184</v>
      </c>
      <c r="N8" s="181">
        <v>283</v>
      </c>
      <c r="O8" s="181">
        <v>25</v>
      </c>
      <c r="P8" s="181">
        <v>32</v>
      </c>
      <c r="Q8" s="181">
        <f>SUM(B8:C8,E8:O8)</f>
        <v>4632</v>
      </c>
      <c r="R8" s="181">
        <f t="shared" si="0"/>
        <v>1971</v>
      </c>
    </row>
    <row r="9" spans="1:18" ht="32" x14ac:dyDescent="0.4">
      <c r="A9" s="517" t="s">
        <v>22</v>
      </c>
      <c r="B9" s="181">
        <v>658</v>
      </c>
      <c r="C9" s="181">
        <v>445</v>
      </c>
      <c r="D9" s="181">
        <v>804</v>
      </c>
      <c r="E9" s="515">
        <v>205544</v>
      </c>
      <c r="F9" s="516">
        <v>1231</v>
      </c>
      <c r="G9" s="516">
        <v>1181</v>
      </c>
      <c r="H9" s="181">
        <v>102</v>
      </c>
      <c r="I9" s="181">
        <v>174</v>
      </c>
      <c r="J9" s="181">
        <v>186</v>
      </c>
      <c r="K9" s="181">
        <v>139</v>
      </c>
      <c r="L9" s="181">
        <v>172</v>
      </c>
      <c r="M9" s="181">
        <v>332</v>
      </c>
      <c r="N9" s="181">
        <v>847</v>
      </c>
      <c r="O9" s="181">
        <v>251</v>
      </c>
      <c r="P9" s="181">
        <v>54</v>
      </c>
      <c r="Q9" s="181">
        <f>SUM(B8:C8,E8:O8)</f>
        <v>4632</v>
      </c>
      <c r="R9" s="181">
        <f t="shared" si="0"/>
        <v>1971</v>
      </c>
    </row>
    <row r="10" spans="1:18" ht="32" x14ac:dyDescent="0.4">
      <c r="A10" s="517" t="s">
        <v>25</v>
      </c>
      <c r="B10" s="181">
        <v>304</v>
      </c>
      <c r="C10" s="181">
        <v>292</v>
      </c>
      <c r="D10" s="181">
        <v>166</v>
      </c>
      <c r="E10" s="516">
        <v>2244</v>
      </c>
      <c r="F10" s="515">
        <v>116615</v>
      </c>
      <c r="G10" s="181">
        <v>941</v>
      </c>
      <c r="H10" s="181">
        <v>96</v>
      </c>
      <c r="I10" s="181">
        <v>151</v>
      </c>
      <c r="J10" s="181">
        <v>159</v>
      </c>
      <c r="K10" s="181">
        <v>72</v>
      </c>
      <c r="L10" s="181">
        <v>96</v>
      </c>
      <c r="M10" s="181">
        <v>259</v>
      </c>
      <c r="N10" s="181">
        <v>665</v>
      </c>
      <c r="O10" s="181">
        <v>100</v>
      </c>
      <c r="P10" s="181">
        <v>58</v>
      </c>
      <c r="Q10" s="181">
        <f>SUM(B10:E10,G10:O10)</f>
        <v>5545</v>
      </c>
      <c r="R10" s="181">
        <f t="shared" si="0"/>
        <v>1058</v>
      </c>
    </row>
    <row r="11" spans="1:18" x14ac:dyDescent="0.4">
      <c r="A11" s="181" t="s">
        <v>26</v>
      </c>
      <c r="B11" s="516">
        <v>1231</v>
      </c>
      <c r="C11" s="516">
        <v>2811</v>
      </c>
      <c r="D11" s="516">
        <v>1596</v>
      </c>
      <c r="E11" s="181">
        <v>829</v>
      </c>
      <c r="F11" s="516">
        <v>1008</v>
      </c>
      <c r="G11" s="515">
        <v>440846</v>
      </c>
      <c r="H11" s="181">
        <v>737</v>
      </c>
      <c r="I11" s="516">
        <v>2609</v>
      </c>
      <c r="J11" s="516">
        <v>1815</v>
      </c>
      <c r="K11" s="516">
        <v>2792</v>
      </c>
      <c r="L11" s="516">
        <v>2118</v>
      </c>
      <c r="M11" s="516">
        <v>2250</v>
      </c>
      <c r="N11" s="516">
        <v>3659</v>
      </c>
      <c r="O11" s="181">
        <v>462</v>
      </c>
      <c r="P11" s="181">
        <v>756</v>
      </c>
      <c r="Q11" s="516">
        <f>SUM(B11:F11,H11:O11)</f>
        <v>23917</v>
      </c>
      <c r="R11" s="181">
        <f t="shared" si="0"/>
        <v>-17314</v>
      </c>
    </row>
    <row r="12" spans="1:18" x14ac:dyDescent="0.4">
      <c r="A12" s="181" t="s">
        <v>29</v>
      </c>
      <c r="B12" s="181">
        <v>138</v>
      </c>
      <c r="C12" s="181">
        <v>882</v>
      </c>
      <c r="D12" s="181">
        <v>68</v>
      </c>
      <c r="E12" s="181">
        <v>95</v>
      </c>
      <c r="F12" s="181">
        <v>116</v>
      </c>
      <c r="G12" s="516">
        <v>1082</v>
      </c>
      <c r="H12" s="515">
        <v>109259</v>
      </c>
      <c r="I12" s="181">
        <v>398</v>
      </c>
      <c r="J12" s="181">
        <v>427</v>
      </c>
      <c r="K12" s="181">
        <v>656</v>
      </c>
      <c r="L12" s="181">
        <v>340</v>
      </c>
      <c r="M12" s="181">
        <v>285</v>
      </c>
      <c r="N12" s="516">
        <v>1276</v>
      </c>
      <c r="O12" s="181">
        <v>26</v>
      </c>
      <c r="P12" s="181">
        <v>326</v>
      </c>
      <c r="Q12" s="181">
        <f>SUM(B12:G12,I12:O12)</f>
        <v>5789</v>
      </c>
      <c r="R12" s="181">
        <f t="shared" si="0"/>
        <v>814</v>
      </c>
    </row>
    <row r="13" spans="1:18" x14ac:dyDescent="0.4">
      <c r="A13" s="181" t="s">
        <v>32</v>
      </c>
      <c r="B13" s="181">
        <v>584</v>
      </c>
      <c r="C13" s="516">
        <v>1563</v>
      </c>
      <c r="D13" s="181">
        <v>276</v>
      </c>
      <c r="E13" s="181">
        <v>245</v>
      </c>
      <c r="F13" s="181">
        <v>224</v>
      </c>
      <c r="G13" s="516">
        <v>4256</v>
      </c>
      <c r="H13" s="181">
        <v>809</v>
      </c>
      <c r="I13" s="515">
        <v>315113</v>
      </c>
      <c r="J13" s="181">
        <v>423</v>
      </c>
      <c r="K13" s="516">
        <v>1527</v>
      </c>
      <c r="L13" s="516">
        <v>3503</v>
      </c>
      <c r="M13" s="516">
        <v>3711</v>
      </c>
      <c r="N13" s="516">
        <v>1298</v>
      </c>
      <c r="O13" s="181">
        <v>108</v>
      </c>
      <c r="P13" s="181">
        <v>832</v>
      </c>
      <c r="Q13" s="181">
        <f>SUM(B13:H13,J13:O13)</f>
        <v>18527</v>
      </c>
      <c r="R13" s="181">
        <f t="shared" si="0"/>
        <v>-11924</v>
      </c>
    </row>
    <row r="14" spans="1:18" x14ac:dyDescent="0.4">
      <c r="A14" s="181" t="s">
        <v>35</v>
      </c>
      <c r="B14" s="181">
        <v>132</v>
      </c>
      <c r="C14" s="181">
        <v>362</v>
      </c>
      <c r="D14" s="181">
        <v>253</v>
      </c>
      <c r="E14" s="181">
        <v>61</v>
      </c>
      <c r="F14" s="181">
        <v>51</v>
      </c>
      <c r="G14" s="516">
        <v>1695</v>
      </c>
      <c r="H14" s="181">
        <v>177</v>
      </c>
      <c r="I14" s="181">
        <v>292</v>
      </c>
      <c r="J14" s="515">
        <v>90927</v>
      </c>
      <c r="K14" s="181">
        <v>353</v>
      </c>
      <c r="L14" s="181">
        <v>113</v>
      </c>
      <c r="M14" s="181">
        <v>127</v>
      </c>
      <c r="N14" s="181">
        <v>803</v>
      </c>
      <c r="O14" s="181">
        <v>37</v>
      </c>
      <c r="P14" s="181">
        <v>166</v>
      </c>
      <c r="Q14" s="181">
        <f>SUM(B14:I14,K14:O14)</f>
        <v>4456</v>
      </c>
      <c r="R14" s="181">
        <f t="shared" si="0"/>
        <v>2147</v>
      </c>
    </row>
    <row r="15" spans="1:18" x14ac:dyDescent="0.4">
      <c r="A15" s="181" t="s">
        <v>38</v>
      </c>
      <c r="B15" s="181">
        <v>594</v>
      </c>
      <c r="C15" s="516">
        <v>1540</v>
      </c>
      <c r="D15" s="181">
        <v>283</v>
      </c>
      <c r="E15" s="181">
        <v>169</v>
      </c>
      <c r="F15" s="181">
        <v>103</v>
      </c>
      <c r="G15" s="516">
        <v>3718</v>
      </c>
      <c r="H15" s="181">
        <v>746</v>
      </c>
      <c r="I15" s="516">
        <v>1358</v>
      </c>
      <c r="J15" s="181">
        <v>701</v>
      </c>
      <c r="K15" s="515">
        <v>292324</v>
      </c>
      <c r="L15" s="516">
        <v>3556</v>
      </c>
      <c r="M15" s="516">
        <v>1236</v>
      </c>
      <c r="N15" s="516">
        <v>1244</v>
      </c>
      <c r="O15" s="181">
        <v>90</v>
      </c>
      <c r="P15" s="181">
        <v>892</v>
      </c>
      <c r="Q15" s="516">
        <f>SUM(B15:J15,L15:O15)</f>
        <v>15338</v>
      </c>
      <c r="R15" s="181">
        <f t="shared" si="0"/>
        <v>-8735</v>
      </c>
    </row>
    <row r="16" spans="1:18" x14ac:dyDescent="0.4">
      <c r="A16" s="181" t="s">
        <v>41</v>
      </c>
      <c r="B16" s="181">
        <v>430</v>
      </c>
      <c r="C16" s="516">
        <v>1040</v>
      </c>
      <c r="D16" s="181">
        <v>179</v>
      </c>
      <c r="E16" s="181">
        <v>181</v>
      </c>
      <c r="F16" s="181">
        <v>95</v>
      </c>
      <c r="G16" s="516">
        <v>2397</v>
      </c>
      <c r="H16" s="181">
        <v>293</v>
      </c>
      <c r="I16" s="516">
        <v>2838</v>
      </c>
      <c r="J16" s="181">
        <v>177</v>
      </c>
      <c r="K16" s="516">
        <v>3562</v>
      </c>
      <c r="L16" s="515">
        <v>201585</v>
      </c>
      <c r="M16" s="516">
        <v>3308</v>
      </c>
      <c r="N16" s="181">
        <v>828</v>
      </c>
      <c r="O16" s="181">
        <v>147</v>
      </c>
      <c r="P16" s="181">
        <v>586</v>
      </c>
      <c r="Q16" s="516">
        <f>SUM(B16:K16,M16:O16)</f>
        <v>15475</v>
      </c>
      <c r="R16" s="181">
        <f t="shared" si="0"/>
        <v>-8872</v>
      </c>
    </row>
    <row r="17" spans="1:18" x14ac:dyDescent="0.4">
      <c r="A17" s="181" t="s">
        <v>44</v>
      </c>
      <c r="B17" s="181">
        <v>357</v>
      </c>
      <c r="C17" s="516">
        <v>1209</v>
      </c>
      <c r="D17" s="181">
        <v>169</v>
      </c>
      <c r="E17" s="181">
        <v>216</v>
      </c>
      <c r="F17" s="181">
        <v>148</v>
      </c>
      <c r="G17" s="516">
        <v>2693</v>
      </c>
      <c r="H17" s="181">
        <v>257</v>
      </c>
      <c r="I17" s="516">
        <v>2568</v>
      </c>
      <c r="J17" s="181">
        <v>188</v>
      </c>
      <c r="K17" s="516">
        <v>1009</v>
      </c>
      <c r="L17" s="516">
        <v>3295</v>
      </c>
      <c r="M17" s="515">
        <v>229116</v>
      </c>
      <c r="N17" s="516">
        <v>1437</v>
      </c>
      <c r="O17" s="181">
        <v>91</v>
      </c>
      <c r="P17" s="181">
        <v>816</v>
      </c>
      <c r="Q17" s="516">
        <f>SUM(B17:L17,N17:O17)</f>
        <v>13637</v>
      </c>
      <c r="R17" s="181">
        <f t="shared" si="0"/>
        <v>-7034</v>
      </c>
    </row>
    <row r="18" spans="1:18" x14ac:dyDescent="0.4">
      <c r="A18" s="181" t="s">
        <v>47</v>
      </c>
      <c r="B18" s="181">
        <v>348</v>
      </c>
      <c r="C18" s="516">
        <v>1455</v>
      </c>
      <c r="D18" s="181">
        <v>271</v>
      </c>
      <c r="E18" s="181">
        <v>621</v>
      </c>
      <c r="F18" s="181">
        <v>478</v>
      </c>
      <c r="G18" s="516">
        <v>2624</v>
      </c>
      <c r="H18" s="181">
        <v>833</v>
      </c>
      <c r="I18" s="181">
        <v>936</v>
      </c>
      <c r="J18" s="181">
        <v>774</v>
      </c>
      <c r="K18" s="181">
        <v>823</v>
      </c>
      <c r="L18" s="181">
        <v>695</v>
      </c>
      <c r="M18" s="516">
        <v>1460</v>
      </c>
      <c r="N18" s="515">
        <v>188923</v>
      </c>
      <c r="O18" s="181">
        <v>292</v>
      </c>
      <c r="P18" s="181">
        <v>664</v>
      </c>
      <c r="Q18" s="181">
        <f>SUM(B18:M18,O18)</f>
        <v>11610</v>
      </c>
      <c r="R18" s="181">
        <f t="shared" si="0"/>
        <v>-5007</v>
      </c>
    </row>
    <row r="19" spans="1:18" x14ac:dyDescent="0.4">
      <c r="A19" s="181" t="s">
        <v>50</v>
      </c>
      <c r="B19" s="181">
        <v>246</v>
      </c>
      <c r="C19" s="181">
        <v>168</v>
      </c>
      <c r="D19" s="181">
        <v>29</v>
      </c>
      <c r="E19" s="181">
        <v>315</v>
      </c>
      <c r="F19" s="181">
        <v>72</v>
      </c>
      <c r="G19" s="181">
        <v>659</v>
      </c>
      <c r="H19" s="181">
        <v>47</v>
      </c>
      <c r="I19" s="181">
        <v>114</v>
      </c>
      <c r="J19" s="181">
        <v>87</v>
      </c>
      <c r="K19" s="181">
        <v>88</v>
      </c>
      <c r="L19" s="181">
        <v>194</v>
      </c>
      <c r="M19" s="181">
        <v>131</v>
      </c>
      <c r="N19" s="181">
        <v>378</v>
      </c>
      <c r="O19" s="515">
        <v>131279</v>
      </c>
      <c r="P19" s="181">
        <v>704</v>
      </c>
      <c r="Q19" s="181">
        <f>SUM(B19:N19)</f>
        <v>2528</v>
      </c>
      <c r="R19" s="181">
        <f t="shared" si="0"/>
        <v>4075</v>
      </c>
    </row>
    <row r="20" spans="1:18" ht="32" x14ac:dyDescent="0.4">
      <c r="A20" s="517" t="s">
        <v>325</v>
      </c>
      <c r="B20" s="181">
        <v>125</v>
      </c>
      <c r="C20" s="181">
        <v>789</v>
      </c>
      <c r="D20" s="181">
        <v>105</v>
      </c>
      <c r="E20" s="181">
        <v>283</v>
      </c>
      <c r="F20" s="181">
        <v>216</v>
      </c>
      <c r="G20" s="516">
        <v>2311</v>
      </c>
      <c r="H20" s="181">
        <v>618</v>
      </c>
      <c r="I20" s="516">
        <v>2032</v>
      </c>
      <c r="J20" s="181">
        <v>660</v>
      </c>
      <c r="K20" s="516">
        <v>2799</v>
      </c>
      <c r="L20" s="516">
        <v>1368</v>
      </c>
      <c r="M20" s="516">
        <v>2149</v>
      </c>
      <c r="N20" s="516">
        <v>1880</v>
      </c>
      <c r="O20" s="516">
        <v>2269</v>
      </c>
      <c r="P20" s="515">
        <v>8270</v>
      </c>
    </row>
    <row r="21" spans="1:18" x14ac:dyDescent="0.4">
      <c r="A21" s="395" t="s">
        <v>334</v>
      </c>
      <c r="B21" s="395">
        <f>SUM(B7:B20)</f>
        <v>6603</v>
      </c>
      <c r="C21" s="395">
        <f>SUM(C6,C8:C20)</f>
        <v>13910</v>
      </c>
      <c r="D21" s="395">
        <f>SUM(D6:D7,D9:D20)</f>
        <v>5300</v>
      </c>
      <c r="E21" s="518">
        <f>SUM(E6:E8,E10:E20)</f>
        <v>6302</v>
      </c>
      <c r="F21" s="518">
        <f>SUM(F6:F9,F11:F20)</f>
        <v>4161</v>
      </c>
      <c r="G21" s="518">
        <f>SUM(G6:G10,G20)</f>
        <v>9967</v>
      </c>
      <c r="H21" s="395">
        <f>SUM(H6:H11,H13:H20)</f>
        <v>5477</v>
      </c>
      <c r="I21" s="395">
        <f>SUM(I6:I12,I14:I20)</f>
        <v>15112</v>
      </c>
      <c r="J21" s="395">
        <f>SUM(J6:J13,J15:J20)</f>
        <v>6264</v>
      </c>
      <c r="K21" s="518">
        <f>SUM(K6:K14,K16:K20)</f>
        <v>15620</v>
      </c>
      <c r="L21" s="518">
        <f>SUM(L6:L15,L17:L20)</f>
        <v>17180</v>
      </c>
      <c r="M21" s="518">
        <f>SUM(M6:M16,M18:M20)</f>
        <v>16773</v>
      </c>
      <c r="N21" s="395">
        <f>SUM(N6:N17,N19:N20)</f>
        <v>16337</v>
      </c>
      <c r="O21" s="518">
        <f>SUM(O6:O18,O20)</f>
        <v>4195</v>
      </c>
      <c r="P21" s="395"/>
      <c r="Q21" s="395"/>
      <c r="R21" s="395"/>
    </row>
    <row r="22" spans="1:18" x14ac:dyDescent="0.4">
      <c r="H22" s="516"/>
      <c r="I22" s="516"/>
      <c r="J22" s="516"/>
      <c r="K22" s="516"/>
      <c r="L22" s="516"/>
      <c r="M22" s="516"/>
      <c r="N22" s="516"/>
      <c r="O22" s="516"/>
      <c r="P22" s="516"/>
    </row>
  </sheetData>
  <mergeCells count="4">
    <mergeCell ref="B3:P3"/>
    <mergeCell ref="A3:A4"/>
    <mergeCell ref="Q3:Q4"/>
    <mergeCell ref="R3:R4"/>
  </mergeCells>
  <pageMargins left="0.25" right="0.25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F50AD-36A6-4880-8E92-453C5149862F}">
  <sheetPr>
    <tabColor rgb="FFFFC000"/>
  </sheetPr>
  <dimension ref="A1:S23"/>
  <sheetViews>
    <sheetView zoomScaleNormal="100" workbookViewId="0">
      <selection activeCell="E30" sqref="E30"/>
    </sheetView>
  </sheetViews>
  <sheetFormatPr defaultRowHeight="14.5" x14ac:dyDescent="0.35"/>
  <cols>
    <col min="1" max="1" width="8.7265625" style="499"/>
    <col min="2" max="2" width="13.81640625" customWidth="1"/>
    <col min="3" max="3" width="11.81640625" customWidth="1"/>
    <col min="4" max="4" width="10.26953125" customWidth="1"/>
    <col min="5" max="5" width="7.36328125" customWidth="1"/>
    <col min="6" max="6" width="11.54296875" customWidth="1"/>
    <col min="7" max="7" width="13.6328125" customWidth="1"/>
    <col min="8" max="8" width="10.26953125" customWidth="1"/>
    <col min="9" max="9" width="7.453125" customWidth="1"/>
    <col min="10" max="10" width="7.36328125" customWidth="1"/>
    <col min="11" max="11" width="6.36328125" bestFit="1" customWidth="1"/>
    <col min="12" max="16" width="7.36328125" bestFit="1" customWidth="1"/>
    <col min="17" max="17" width="6.36328125" bestFit="1" customWidth="1"/>
    <col min="18" max="18" width="5.36328125" hidden="1" customWidth="1"/>
    <col min="19" max="19" width="7.36328125" bestFit="1" customWidth="1"/>
  </cols>
  <sheetData>
    <row r="1" spans="2:19" x14ac:dyDescent="0.35">
      <c r="B1" s="503" t="s">
        <v>1175</v>
      </c>
      <c r="C1" s="502"/>
    </row>
    <row r="3" spans="2:19" x14ac:dyDescent="0.35">
      <c r="B3" s="446" t="s">
        <v>329</v>
      </c>
      <c r="C3" s="440" t="s">
        <v>330</v>
      </c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</row>
    <row r="4" spans="2:19" ht="58.5" x14ac:dyDescent="0.35">
      <c r="B4" s="447"/>
      <c r="C4" s="252" t="s">
        <v>11</v>
      </c>
      <c r="D4" s="252" t="s">
        <v>15</v>
      </c>
      <c r="E4" s="252" t="s">
        <v>18</v>
      </c>
      <c r="F4" s="253" t="s">
        <v>22</v>
      </c>
      <c r="G4" s="253" t="s">
        <v>25</v>
      </c>
      <c r="H4" s="252" t="s">
        <v>26</v>
      </c>
      <c r="I4" s="252" t="s">
        <v>29</v>
      </c>
      <c r="J4" s="252" t="s">
        <v>32</v>
      </c>
      <c r="K4" s="252" t="s">
        <v>35</v>
      </c>
      <c r="L4" s="252" t="s">
        <v>38</v>
      </c>
      <c r="M4" s="252" t="s">
        <v>41</v>
      </c>
      <c r="N4" s="252" t="s">
        <v>44</v>
      </c>
      <c r="O4" s="252" t="s">
        <v>326</v>
      </c>
      <c r="P4" s="252" t="s">
        <v>50</v>
      </c>
      <c r="Q4" s="253" t="s">
        <v>325</v>
      </c>
      <c r="R4" s="252" t="s">
        <v>91</v>
      </c>
      <c r="S4" s="252" t="s">
        <v>327</v>
      </c>
    </row>
    <row r="5" spans="2:19" x14ac:dyDescent="0.35"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</row>
    <row r="6" spans="2:19" x14ac:dyDescent="0.35">
      <c r="B6" t="s">
        <v>11</v>
      </c>
      <c r="C6" s="254">
        <v>63429</v>
      </c>
      <c r="D6" s="62">
        <v>4769</v>
      </c>
      <c r="E6" s="62">
        <v>3948</v>
      </c>
      <c r="F6">
        <v>551</v>
      </c>
      <c r="G6">
        <v>236</v>
      </c>
      <c r="H6" s="62">
        <v>7900</v>
      </c>
      <c r="I6">
        <v>334</v>
      </c>
      <c r="J6" s="62">
        <v>1175</v>
      </c>
      <c r="K6">
        <v>562</v>
      </c>
      <c r="L6" s="62">
        <v>1159</v>
      </c>
      <c r="M6" s="62">
        <v>1394</v>
      </c>
      <c r="N6" s="62">
        <v>1324</v>
      </c>
      <c r="O6" s="62">
        <v>1810</v>
      </c>
      <c r="P6">
        <v>217</v>
      </c>
      <c r="Q6">
        <v>26</v>
      </c>
      <c r="R6">
        <v>19</v>
      </c>
      <c r="S6" s="62">
        <f>SUM(D6:Q6)</f>
        <v>25405</v>
      </c>
    </row>
    <row r="7" spans="2:19" x14ac:dyDescent="0.35">
      <c r="B7" t="s">
        <v>15</v>
      </c>
      <c r="C7" s="62">
        <v>1559</v>
      </c>
      <c r="D7" s="254">
        <v>101430</v>
      </c>
      <c r="E7" s="62">
        <v>1414</v>
      </c>
      <c r="F7">
        <v>491</v>
      </c>
      <c r="G7">
        <v>159</v>
      </c>
      <c r="H7" s="62">
        <v>11942</v>
      </c>
      <c r="I7" s="62">
        <v>2051</v>
      </c>
      <c r="J7" s="62">
        <v>3311</v>
      </c>
      <c r="K7">
        <v>969</v>
      </c>
      <c r="L7" s="62">
        <v>3028</v>
      </c>
      <c r="M7" s="62">
        <v>2904</v>
      </c>
      <c r="N7" s="62">
        <v>3365</v>
      </c>
      <c r="O7" s="62">
        <v>5255</v>
      </c>
      <c r="P7">
        <v>133</v>
      </c>
      <c r="Q7">
        <v>48</v>
      </c>
      <c r="R7">
        <v>28</v>
      </c>
      <c r="S7" s="62">
        <f>SUM(C7,E7:Q7)</f>
        <v>36629</v>
      </c>
    </row>
    <row r="8" spans="2:19" x14ac:dyDescent="0.35">
      <c r="B8" t="s">
        <v>18</v>
      </c>
      <c r="C8" s="62">
        <v>3165</v>
      </c>
      <c r="D8" s="62">
        <v>5648</v>
      </c>
      <c r="E8" s="254">
        <v>78056</v>
      </c>
      <c r="F8">
        <v>495</v>
      </c>
      <c r="G8">
        <v>111</v>
      </c>
      <c r="H8" s="62">
        <v>12086</v>
      </c>
      <c r="I8">
        <v>283</v>
      </c>
      <c r="J8">
        <v>515</v>
      </c>
      <c r="K8" s="62">
        <v>1478</v>
      </c>
      <c r="L8">
        <v>438</v>
      </c>
      <c r="M8">
        <v>546</v>
      </c>
      <c r="N8">
        <v>667</v>
      </c>
      <c r="O8" s="62">
        <v>1783</v>
      </c>
      <c r="P8">
        <v>63</v>
      </c>
      <c r="Q8">
        <v>21</v>
      </c>
      <c r="R8">
        <v>21</v>
      </c>
      <c r="S8" s="62">
        <f>SUM(C8:D8,F8:Q8)</f>
        <v>27299</v>
      </c>
    </row>
    <row r="9" spans="2:19" x14ac:dyDescent="0.35">
      <c r="B9" t="s">
        <v>22</v>
      </c>
      <c r="C9" s="62">
        <v>4660</v>
      </c>
      <c r="D9" s="62">
        <v>3831</v>
      </c>
      <c r="E9" s="62">
        <v>1522</v>
      </c>
      <c r="F9" s="254">
        <v>187535</v>
      </c>
      <c r="G9" s="62">
        <v>6112</v>
      </c>
      <c r="H9" s="62">
        <v>9858</v>
      </c>
      <c r="I9">
        <v>546</v>
      </c>
      <c r="J9">
        <v>443</v>
      </c>
      <c r="K9">
        <v>966</v>
      </c>
      <c r="L9">
        <v>407</v>
      </c>
      <c r="M9">
        <v>630</v>
      </c>
      <c r="N9" s="62">
        <v>1691</v>
      </c>
      <c r="O9" s="62">
        <v>5432</v>
      </c>
      <c r="P9">
        <v>927</v>
      </c>
      <c r="Q9">
        <v>26</v>
      </c>
      <c r="R9">
        <v>32</v>
      </c>
      <c r="S9" s="62">
        <f>SUM(C9:E9,G9:Q9)</f>
        <v>37051</v>
      </c>
    </row>
    <row r="10" spans="2:19" x14ac:dyDescent="0.35">
      <c r="B10" s="255" t="s">
        <v>25</v>
      </c>
      <c r="C10" s="62">
        <v>2594</v>
      </c>
      <c r="D10" s="62">
        <v>2339</v>
      </c>
      <c r="E10" s="62">
        <v>1005</v>
      </c>
      <c r="F10" s="62">
        <v>15814</v>
      </c>
      <c r="G10" s="254">
        <v>111707</v>
      </c>
      <c r="H10" s="62">
        <v>7672</v>
      </c>
      <c r="I10">
        <v>495</v>
      </c>
      <c r="J10">
        <v>315</v>
      </c>
      <c r="K10">
        <v>838</v>
      </c>
      <c r="L10">
        <v>205</v>
      </c>
      <c r="M10">
        <v>365</v>
      </c>
      <c r="N10" s="62">
        <v>1289</v>
      </c>
      <c r="O10" s="62">
        <v>4293</v>
      </c>
      <c r="P10">
        <v>413</v>
      </c>
      <c r="Q10">
        <v>20</v>
      </c>
      <c r="R10">
        <v>15</v>
      </c>
      <c r="S10" s="62">
        <f>SUM(C10:F10, H10:Q10)</f>
        <v>37657</v>
      </c>
    </row>
    <row r="11" spans="2:19" x14ac:dyDescent="0.35">
      <c r="B11" t="s">
        <v>26</v>
      </c>
      <c r="C11" s="62">
        <v>4863</v>
      </c>
      <c r="D11" s="62">
        <v>17688</v>
      </c>
      <c r="E11" s="62">
        <v>8526</v>
      </c>
      <c r="F11" s="62">
        <v>1621</v>
      </c>
      <c r="G11">
        <v>969</v>
      </c>
      <c r="H11" s="254">
        <v>229474</v>
      </c>
      <c r="I11" s="62">
        <v>2239</v>
      </c>
      <c r="J11" s="62">
        <v>9032</v>
      </c>
      <c r="K11" s="62">
        <v>9763</v>
      </c>
      <c r="L11" s="62">
        <v>9875</v>
      </c>
      <c r="M11" s="62">
        <v>7113</v>
      </c>
      <c r="N11" s="62">
        <v>8994</v>
      </c>
      <c r="O11" s="62">
        <v>15656</v>
      </c>
      <c r="P11">
        <v>722</v>
      </c>
      <c r="Q11">
        <v>153</v>
      </c>
      <c r="R11">
        <v>61</v>
      </c>
      <c r="S11" s="62">
        <f>SUM(C11:G11,I11:Q11)</f>
        <v>97214</v>
      </c>
    </row>
    <row r="12" spans="2:19" x14ac:dyDescent="0.35">
      <c r="B12" t="s">
        <v>29</v>
      </c>
      <c r="C12">
        <v>687</v>
      </c>
      <c r="D12" s="62">
        <v>7740</v>
      </c>
      <c r="E12">
        <v>347</v>
      </c>
      <c r="F12">
        <v>235</v>
      </c>
      <c r="G12">
        <v>114</v>
      </c>
      <c r="H12" s="62">
        <v>5328</v>
      </c>
      <c r="I12" s="254">
        <v>96767</v>
      </c>
      <c r="J12">
        <v>825</v>
      </c>
      <c r="K12" s="62">
        <v>1716</v>
      </c>
      <c r="L12" s="62">
        <v>3157</v>
      </c>
      <c r="M12" s="62">
        <v>1120</v>
      </c>
      <c r="N12">
        <v>965</v>
      </c>
      <c r="O12" s="62">
        <v>6350</v>
      </c>
      <c r="P12">
        <v>69</v>
      </c>
      <c r="Q12">
        <v>47</v>
      </c>
      <c r="R12">
        <v>31</v>
      </c>
      <c r="S12">
        <f>SUM(C12:H12,J12:Q12)</f>
        <v>28700</v>
      </c>
    </row>
    <row r="13" spans="2:19" x14ac:dyDescent="0.35">
      <c r="B13" t="s">
        <v>32</v>
      </c>
      <c r="C13" s="62">
        <v>5706</v>
      </c>
      <c r="D13" s="62">
        <v>20374</v>
      </c>
      <c r="E13" s="62">
        <v>2135</v>
      </c>
      <c r="F13" s="62">
        <v>1691</v>
      </c>
      <c r="G13" s="62">
        <v>1162</v>
      </c>
      <c r="H13" s="62">
        <v>44469</v>
      </c>
      <c r="I13" s="62">
        <v>1924</v>
      </c>
      <c r="J13" s="254">
        <v>280531</v>
      </c>
      <c r="K13" s="62">
        <v>1900</v>
      </c>
      <c r="L13" s="62">
        <v>9814</v>
      </c>
      <c r="M13" s="62">
        <v>21640</v>
      </c>
      <c r="N13" s="62">
        <v>28023</v>
      </c>
      <c r="O13" s="62">
        <v>9520</v>
      </c>
      <c r="P13">
        <v>630</v>
      </c>
      <c r="Q13">
        <v>250</v>
      </c>
      <c r="R13">
        <v>81</v>
      </c>
      <c r="S13" s="62">
        <f>SUM(C13:I13,K13:Q13)</f>
        <v>149238</v>
      </c>
    </row>
    <row r="14" spans="2:19" x14ac:dyDescent="0.35">
      <c r="B14" t="s">
        <v>35</v>
      </c>
      <c r="C14">
        <v>639</v>
      </c>
      <c r="D14" s="62">
        <v>2639</v>
      </c>
      <c r="E14" s="62">
        <v>1454</v>
      </c>
      <c r="F14">
        <v>161</v>
      </c>
      <c r="G14">
        <v>84</v>
      </c>
      <c r="H14" s="62">
        <v>11946</v>
      </c>
      <c r="I14">
        <v>390</v>
      </c>
      <c r="J14">
        <v>474</v>
      </c>
      <c r="K14" s="254">
        <v>70504</v>
      </c>
      <c r="L14">
        <v>709</v>
      </c>
      <c r="M14">
        <v>345</v>
      </c>
      <c r="N14">
        <v>477</v>
      </c>
      <c r="O14" s="62">
        <v>3160</v>
      </c>
      <c r="P14">
        <v>66</v>
      </c>
      <c r="Q14">
        <v>28</v>
      </c>
      <c r="R14">
        <v>8</v>
      </c>
      <c r="S14">
        <f>SUM(C14:J14,L14:Q14)</f>
        <v>22572</v>
      </c>
    </row>
    <row r="15" spans="2:19" x14ac:dyDescent="0.35">
      <c r="B15" t="s">
        <v>38</v>
      </c>
      <c r="C15" s="62">
        <v>6644</v>
      </c>
      <c r="D15" s="62">
        <v>20444</v>
      </c>
      <c r="E15" s="62">
        <v>2149</v>
      </c>
      <c r="F15" s="62">
        <v>1282</v>
      </c>
      <c r="G15">
        <v>503</v>
      </c>
      <c r="H15" s="62">
        <v>45776</v>
      </c>
      <c r="I15" s="62">
        <v>3182</v>
      </c>
      <c r="J15" s="62">
        <v>6436</v>
      </c>
      <c r="K15" s="62">
        <v>2427</v>
      </c>
      <c r="L15" s="254">
        <v>253280</v>
      </c>
      <c r="M15" s="62">
        <v>20676</v>
      </c>
      <c r="N15" s="62">
        <v>7755</v>
      </c>
      <c r="O15" s="62">
        <v>9252</v>
      </c>
      <c r="P15">
        <v>620</v>
      </c>
      <c r="Q15">
        <v>185</v>
      </c>
      <c r="R15">
        <v>92</v>
      </c>
      <c r="S15" s="62">
        <f>SUM(C15:K15,M15:Q15)</f>
        <v>127331</v>
      </c>
    </row>
    <row r="16" spans="2:19" x14ac:dyDescent="0.35">
      <c r="B16" t="s">
        <v>41</v>
      </c>
      <c r="C16" s="62">
        <v>4126</v>
      </c>
      <c r="D16" s="62">
        <v>11644</v>
      </c>
      <c r="E16" s="62">
        <v>1058</v>
      </c>
      <c r="F16" s="62">
        <v>1151</v>
      </c>
      <c r="G16">
        <v>405</v>
      </c>
      <c r="H16" s="62">
        <v>21794</v>
      </c>
      <c r="I16" s="62">
        <v>1301</v>
      </c>
      <c r="J16" s="62">
        <v>10358</v>
      </c>
      <c r="K16">
        <v>926</v>
      </c>
      <c r="L16" s="62">
        <v>13014</v>
      </c>
      <c r="M16" s="254">
        <v>141730</v>
      </c>
      <c r="N16" s="62">
        <v>14118</v>
      </c>
      <c r="O16" s="62">
        <v>5173</v>
      </c>
      <c r="P16">
        <v>527</v>
      </c>
      <c r="Q16">
        <v>81</v>
      </c>
      <c r="R16">
        <v>33</v>
      </c>
      <c r="S16" s="62">
        <f>SUM(C16:L16,N16:Q16)</f>
        <v>85676</v>
      </c>
    </row>
    <row r="17" spans="2:19" x14ac:dyDescent="0.35">
      <c r="B17" t="s">
        <v>44</v>
      </c>
      <c r="C17" s="62">
        <v>2794</v>
      </c>
      <c r="D17" s="62">
        <v>12449</v>
      </c>
      <c r="E17">
        <v>972</v>
      </c>
      <c r="F17">
        <v>894</v>
      </c>
      <c r="G17">
        <v>438</v>
      </c>
      <c r="H17" s="62">
        <v>25440</v>
      </c>
      <c r="I17">
        <v>956</v>
      </c>
      <c r="J17" s="62">
        <v>11238</v>
      </c>
      <c r="K17">
        <v>889</v>
      </c>
      <c r="L17" s="62">
        <v>3500</v>
      </c>
      <c r="M17" s="62">
        <v>15069</v>
      </c>
      <c r="N17" s="254">
        <v>165467</v>
      </c>
      <c r="O17" s="62">
        <v>7450</v>
      </c>
      <c r="P17">
        <v>314</v>
      </c>
      <c r="Q17">
        <v>74</v>
      </c>
      <c r="R17">
        <v>55</v>
      </c>
      <c r="S17" s="62">
        <f>SUM(C17:M17,O17:Q17)</f>
        <v>82477</v>
      </c>
    </row>
    <row r="18" spans="2:19" x14ac:dyDescent="0.35">
      <c r="B18" t="s">
        <v>47</v>
      </c>
      <c r="C18" s="62">
        <v>1116</v>
      </c>
      <c r="D18" s="62">
        <v>9732</v>
      </c>
      <c r="E18">
        <v>919</v>
      </c>
      <c r="F18" s="62">
        <v>1530</v>
      </c>
      <c r="G18">
        <v>650</v>
      </c>
      <c r="H18" s="62">
        <v>14929</v>
      </c>
      <c r="I18" s="62">
        <v>2978</v>
      </c>
      <c r="J18" s="62">
        <v>1868</v>
      </c>
      <c r="K18" s="62">
        <v>2984</v>
      </c>
      <c r="L18" s="62">
        <v>1683</v>
      </c>
      <c r="M18" s="62">
        <v>1897</v>
      </c>
      <c r="N18" s="62">
        <v>5136</v>
      </c>
      <c r="O18" s="254">
        <v>121313</v>
      </c>
      <c r="P18">
        <v>405</v>
      </c>
      <c r="Q18">
        <v>62</v>
      </c>
      <c r="R18">
        <v>34</v>
      </c>
      <c r="S18" s="62">
        <f>SUM(C18:N18,P18:Q18)</f>
        <v>45889</v>
      </c>
    </row>
    <row r="19" spans="2:19" x14ac:dyDescent="0.35">
      <c r="B19" t="s">
        <v>50</v>
      </c>
      <c r="C19" s="62">
        <v>1609</v>
      </c>
      <c r="D19" s="62">
        <v>1804</v>
      </c>
      <c r="E19">
        <v>306</v>
      </c>
      <c r="F19" s="62">
        <v>1995</v>
      </c>
      <c r="G19">
        <v>337</v>
      </c>
      <c r="H19" s="62">
        <v>6245</v>
      </c>
      <c r="I19">
        <v>236</v>
      </c>
      <c r="J19">
        <v>403</v>
      </c>
      <c r="K19">
        <v>408</v>
      </c>
      <c r="L19">
        <v>326</v>
      </c>
      <c r="M19" s="62">
        <v>1002</v>
      </c>
      <c r="N19">
        <v>645</v>
      </c>
      <c r="O19" s="62">
        <v>2113</v>
      </c>
      <c r="P19" s="254">
        <v>116497</v>
      </c>
      <c r="Q19">
        <v>192</v>
      </c>
      <c r="R19">
        <v>12</v>
      </c>
      <c r="S19" s="62">
        <f>SUM(C19:O19,Q19)</f>
        <v>17621</v>
      </c>
    </row>
    <row r="20" spans="2:19" ht="26" customHeight="1" x14ac:dyDescent="0.35">
      <c r="B20" s="255" t="s">
        <v>325</v>
      </c>
      <c r="C20" s="62">
        <v>2179</v>
      </c>
      <c r="D20" s="62">
        <v>9769</v>
      </c>
      <c r="E20" s="62">
        <v>1640</v>
      </c>
      <c r="F20" s="62">
        <v>3902</v>
      </c>
      <c r="G20" s="62">
        <v>2271</v>
      </c>
      <c r="H20" s="62">
        <v>27785</v>
      </c>
      <c r="I20" s="62">
        <v>5471</v>
      </c>
      <c r="J20" s="62">
        <v>13978</v>
      </c>
      <c r="K20" s="62">
        <v>4811</v>
      </c>
      <c r="L20" s="62">
        <v>16227</v>
      </c>
      <c r="M20" s="62">
        <v>9040</v>
      </c>
      <c r="N20" s="62">
        <v>13609</v>
      </c>
      <c r="O20" s="62">
        <v>12750</v>
      </c>
      <c r="P20" s="62">
        <v>18945</v>
      </c>
      <c r="Q20" s="254">
        <v>18092</v>
      </c>
      <c r="R20">
        <v>296</v>
      </c>
      <c r="S20" s="62">
        <f>SUM(C20:P20)</f>
        <v>142377</v>
      </c>
    </row>
    <row r="21" spans="2:19" hidden="1" x14ac:dyDescent="0.35">
      <c r="B21" t="s">
        <v>91</v>
      </c>
      <c r="C21">
        <v>316</v>
      </c>
      <c r="D21" s="62">
        <v>1626</v>
      </c>
      <c r="E21">
        <v>418</v>
      </c>
      <c r="F21">
        <v>491</v>
      </c>
      <c r="G21">
        <v>178</v>
      </c>
      <c r="H21" s="62">
        <v>3330</v>
      </c>
      <c r="I21">
        <v>444</v>
      </c>
      <c r="J21" s="62">
        <v>1203</v>
      </c>
      <c r="K21">
        <v>549</v>
      </c>
      <c r="L21" s="62">
        <v>1237</v>
      </c>
      <c r="M21" s="62">
        <v>1076</v>
      </c>
      <c r="N21" s="62">
        <v>1511</v>
      </c>
      <c r="O21" s="62">
        <v>1566</v>
      </c>
      <c r="P21">
        <v>109</v>
      </c>
      <c r="Q21">
        <v>154</v>
      </c>
      <c r="R21" s="62">
        <v>8427</v>
      </c>
    </row>
    <row r="22" spans="2:19" x14ac:dyDescent="0.35">
      <c r="B22" s="31" t="s">
        <v>328</v>
      </c>
      <c r="C22" s="63">
        <f>SUM(C7:C20)</f>
        <v>42341</v>
      </c>
      <c r="D22" s="63">
        <f>SUM(D6,D8:D20)</f>
        <v>130870</v>
      </c>
      <c r="E22" s="63">
        <f>SUM(E6:E7,E9:E20)</f>
        <v>27395</v>
      </c>
      <c r="F22" s="63">
        <f>SUM(F6:F8,F10:F20)</f>
        <v>31813</v>
      </c>
      <c r="G22" s="31">
        <f>SUM(G6:G9,G11:G20)</f>
        <v>13551</v>
      </c>
      <c r="H22" s="63">
        <f>SUM(H6:H10,H12:H20)</f>
        <v>253170</v>
      </c>
      <c r="I22" s="63">
        <f>SUM(I6:I11,I13:I20)</f>
        <v>22386</v>
      </c>
      <c r="J22" s="63">
        <f>SUM(J6:J12,J14:J20)</f>
        <v>60371</v>
      </c>
      <c r="K22" s="63">
        <f>SUM(K6:K13,K15:K20)</f>
        <v>30637</v>
      </c>
      <c r="L22" s="63">
        <f>SUM(L6:L14,L16:L20)</f>
        <v>63542</v>
      </c>
      <c r="M22" s="63">
        <f>SUM(M6:M15,M17:M20)</f>
        <v>83741</v>
      </c>
      <c r="N22" s="63">
        <f>SUM(N6:N16,N18:N20)</f>
        <v>88058</v>
      </c>
      <c r="O22" s="63">
        <f>SUM(O6:O17,O19:O20)</f>
        <v>89997</v>
      </c>
      <c r="P22" s="63">
        <f>SUM(P6:P18,P20)</f>
        <v>24051</v>
      </c>
      <c r="Q22" s="31">
        <f>SUM(Q6:Q19)</f>
        <v>1213</v>
      </c>
      <c r="R22" s="31"/>
      <c r="S22" s="31"/>
    </row>
    <row r="23" spans="2:19" x14ac:dyDescent="0.35">
      <c r="O23" s="62"/>
      <c r="P23" s="62"/>
      <c r="Q23" s="62"/>
    </row>
  </sheetData>
  <mergeCells count="2">
    <mergeCell ref="C3:S3"/>
    <mergeCell ref="B3:B4"/>
  </mergeCells>
  <hyperlinks>
    <hyperlink ref="B1" location="_Toc178675262" display="_Toc178675262" xr:uid="{79A4E46F-4F2A-47CB-95C8-20213351D884}"/>
  </hyperlink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20AF-E862-496B-97D2-75B1F530CB10}">
  <sheetPr>
    <tabColor rgb="FF00B050"/>
  </sheetPr>
  <dimension ref="A1:K22"/>
  <sheetViews>
    <sheetView workbookViewId="0">
      <selection activeCell="M26" sqref="M26"/>
    </sheetView>
  </sheetViews>
  <sheetFormatPr defaultRowHeight="14.5" x14ac:dyDescent="0.35"/>
  <cols>
    <col min="1" max="1" width="8.7265625" style="499"/>
    <col min="6" max="6" width="5.36328125" customWidth="1"/>
    <col min="10" max="10" width="12.6328125" customWidth="1"/>
  </cols>
  <sheetData>
    <row r="1" spans="2:11" ht="15" customHeight="1" thickBot="1" x14ac:dyDescent="0.4">
      <c r="B1" s="71" t="s">
        <v>416</v>
      </c>
      <c r="C1" s="71"/>
      <c r="D1" s="71"/>
      <c r="E1" s="71"/>
      <c r="F1" s="71"/>
      <c r="G1" s="71"/>
      <c r="H1" s="71"/>
      <c r="I1" s="71"/>
    </row>
    <row r="2" spans="2:11" ht="15" thickBot="1" x14ac:dyDescent="0.4">
      <c r="B2" s="404" t="s">
        <v>0</v>
      </c>
      <c r="C2" s="406" t="s">
        <v>54</v>
      </c>
      <c r="D2" s="406"/>
      <c r="E2" s="406"/>
      <c r="F2" s="72"/>
      <c r="G2" s="406" t="s">
        <v>57</v>
      </c>
      <c r="H2" s="406"/>
      <c r="I2" s="80"/>
      <c r="J2" s="11" t="s">
        <v>0</v>
      </c>
      <c r="K2" s="12">
        <v>2023</v>
      </c>
    </row>
    <row r="3" spans="2:11" x14ac:dyDescent="0.35">
      <c r="B3" s="405"/>
      <c r="C3" s="73" t="s">
        <v>58</v>
      </c>
      <c r="D3" s="73" t="s">
        <v>59</v>
      </c>
      <c r="E3" s="73" t="s">
        <v>60</v>
      </c>
      <c r="F3" s="73"/>
      <c r="G3" s="73" t="s">
        <v>59</v>
      </c>
      <c r="H3" s="73" t="s">
        <v>60</v>
      </c>
      <c r="I3" s="76"/>
      <c r="J3" s="13" t="s">
        <v>1</v>
      </c>
      <c r="K3" s="81">
        <f>D4/E4*100</f>
        <v>95.223220600745265</v>
      </c>
    </row>
    <row r="4" spans="2:11" x14ac:dyDescent="0.35">
      <c r="B4" s="74" t="s">
        <v>1</v>
      </c>
      <c r="C4" s="75">
        <v>3022401</v>
      </c>
      <c r="D4" s="75">
        <v>1474224</v>
      </c>
      <c r="E4" s="75">
        <v>1548177</v>
      </c>
      <c r="F4" s="75"/>
      <c r="G4" s="76">
        <v>48.8</v>
      </c>
      <c r="H4" s="76">
        <v>51.2</v>
      </c>
      <c r="I4" s="76"/>
      <c r="J4" s="15"/>
      <c r="K4" s="81"/>
    </row>
    <row r="5" spans="2:11" x14ac:dyDescent="0.35">
      <c r="B5" s="74"/>
      <c r="C5" s="75"/>
      <c r="D5" s="75"/>
      <c r="E5" s="75"/>
      <c r="F5" s="75"/>
      <c r="G5" s="76"/>
      <c r="H5" s="76"/>
      <c r="I5" s="76"/>
      <c r="J5" s="13" t="s">
        <v>3</v>
      </c>
      <c r="K5" s="81">
        <f>D6/E6*100</f>
        <v>92.05357290223796</v>
      </c>
    </row>
    <row r="6" spans="2:11" x14ac:dyDescent="0.35">
      <c r="B6" s="74" t="s">
        <v>3</v>
      </c>
      <c r="C6" s="75">
        <v>1512685</v>
      </c>
      <c r="D6" s="75">
        <v>725048</v>
      </c>
      <c r="E6" s="75">
        <v>787637</v>
      </c>
      <c r="F6" s="75"/>
      <c r="G6" s="77">
        <f>D6/C6*100</f>
        <v>47.931195192654116</v>
      </c>
      <c r="H6" s="77">
        <f>(E6/C6)*100</f>
        <v>52.068804807345884</v>
      </c>
      <c r="I6" s="77"/>
      <c r="J6" s="13" t="s">
        <v>7</v>
      </c>
      <c r="K6" s="81">
        <f>D7/E7*100</f>
        <v>98.505798511583876</v>
      </c>
    </row>
    <row r="7" spans="2:11" x14ac:dyDescent="0.35">
      <c r="B7" s="74" t="s">
        <v>7</v>
      </c>
      <c r="C7" s="75">
        <v>1509716</v>
      </c>
      <c r="D7" s="75">
        <v>749176</v>
      </c>
      <c r="E7" s="75">
        <v>760540</v>
      </c>
      <c r="F7" s="75"/>
      <c r="G7" s="77">
        <f>D7/C7*100</f>
        <v>49.623637823272723</v>
      </c>
      <c r="H7" s="77">
        <f>(E7/C7)*100</f>
        <v>50.376362176727277</v>
      </c>
      <c r="I7" s="77"/>
      <c r="J7" s="15"/>
      <c r="K7" s="81"/>
    </row>
    <row r="8" spans="2:11" x14ac:dyDescent="0.35">
      <c r="B8" s="74"/>
      <c r="C8" s="75"/>
      <c r="D8" s="75"/>
      <c r="E8" s="75"/>
      <c r="F8" s="75"/>
      <c r="G8" s="76"/>
      <c r="H8" s="76"/>
      <c r="I8" s="76"/>
      <c r="J8" s="13" t="s">
        <v>11</v>
      </c>
      <c r="K8" s="81">
        <f>D9/E9*100</f>
        <v>102.66860926175238</v>
      </c>
    </row>
    <row r="9" spans="2:11" x14ac:dyDescent="0.35">
      <c r="B9" s="74" t="s">
        <v>11</v>
      </c>
      <c r="C9" s="75">
        <v>109893</v>
      </c>
      <c r="D9" s="75">
        <v>55670</v>
      </c>
      <c r="E9" s="75">
        <v>54223</v>
      </c>
      <c r="F9" s="75"/>
      <c r="G9" s="76">
        <v>50.7</v>
      </c>
      <c r="H9" s="76">
        <v>49.3</v>
      </c>
      <c r="I9" s="76"/>
      <c r="J9" s="13" t="s">
        <v>15</v>
      </c>
      <c r="K9" s="81">
        <f>D10/E10*100</f>
        <v>103.76471785823351</v>
      </c>
    </row>
    <row r="10" spans="2:11" x14ac:dyDescent="0.35">
      <c r="B10" s="74" t="s">
        <v>15</v>
      </c>
      <c r="C10" s="75">
        <v>240206</v>
      </c>
      <c r="D10" s="75">
        <v>122322</v>
      </c>
      <c r="E10" s="75">
        <v>117884</v>
      </c>
      <c r="F10" s="75"/>
      <c r="G10" s="76">
        <v>50.9</v>
      </c>
      <c r="H10" s="76">
        <v>49.1</v>
      </c>
      <c r="I10" s="76"/>
      <c r="J10" s="13" t="s">
        <v>18</v>
      </c>
      <c r="K10" s="81">
        <f>D11/E11*100</f>
        <v>103.75498978169108</v>
      </c>
    </row>
    <row r="11" spans="2:11" x14ac:dyDescent="0.35">
      <c r="B11" s="74" t="s">
        <v>18</v>
      </c>
      <c r="C11" s="75">
        <v>106680</v>
      </c>
      <c r="D11" s="75">
        <v>54323</v>
      </c>
      <c r="E11" s="75">
        <v>52357</v>
      </c>
      <c r="F11" s="75"/>
      <c r="G11" s="76">
        <v>50.9</v>
      </c>
      <c r="H11" s="76">
        <v>49.1</v>
      </c>
      <c r="I11" s="76"/>
      <c r="J11" s="13" t="s">
        <v>22</v>
      </c>
      <c r="K11" s="81">
        <f>D12/E12*100</f>
        <v>88.113959917664999</v>
      </c>
    </row>
    <row r="12" spans="2:11" x14ac:dyDescent="0.35">
      <c r="B12" s="74" t="s">
        <v>22</v>
      </c>
      <c r="C12" s="75">
        <v>218421</v>
      </c>
      <c r="D12" s="75">
        <v>102310</v>
      </c>
      <c r="E12" s="75">
        <v>116111</v>
      </c>
      <c r="F12" s="75"/>
      <c r="G12" s="76">
        <v>46.8</v>
      </c>
      <c r="H12" s="76">
        <v>53.2</v>
      </c>
      <c r="I12" s="76"/>
      <c r="J12" s="13" t="s">
        <v>25</v>
      </c>
      <c r="K12" s="81">
        <f>D13/E13*100</f>
        <v>93.067694139022024</v>
      </c>
    </row>
    <row r="13" spans="2:11" x14ac:dyDescent="0.35">
      <c r="B13" s="74" t="s">
        <v>25</v>
      </c>
      <c r="C13" s="75">
        <v>123266</v>
      </c>
      <c r="D13" s="75">
        <v>59420</v>
      </c>
      <c r="E13" s="75">
        <v>63846</v>
      </c>
      <c r="F13" s="75"/>
      <c r="G13" s="76">
        <v>48.2</v>
      </c>
      <c r="H13" s="76">
        <v>51.8</v>
      </c>
      <c r="I13" s="76"/>
      <c r="J13" s="13" t="s">
        <v>26</v>
      </c>
      <c r="K13" s="81">
        <f>D14/E14*100</f>
        <v>95.095061533606824</v>
      </c>
    </row>
    <row r="14" spans="2:11" x14ac:dyDescent="0.35">
      <c r="B14" s="74" t="s">
        <v>26</v>
      </c>
      <c r="C14" s="75">
        <v>494605</v>
      </c>
      <c r="D14" s="75">
        <v>241085</v>
      </c>
      <c r="E14" s="75">
        <v>253520</v>
      </c>
      <c r="F14" s="75"/>
      <c r="G14" s="76">
        <v>48.7</v>
      </c>
      <c r="H14" s="76">
        <v>51.3</v>
      </c>
      <c r="I14" s="76"/>
      <c r="J14" s="13" t="s">
        <v>29</v>
      </c>
      <c r="K14" s="81">
        <f>D15/E15*100</f>
        <v>100.63799033045906</v>
      </c>
    </row>
    <row r="15" spans="2:11" x14ac:dyDescent="0.35">
      <c r="B15" s="74" t="s">
        <v>29</v>
      </c>
      <c r="C15" s="75">
        <v>120762</v>
      </c>
      <c r="D15" s="75">
        <v>60573</v>
      </c>
      <c r="E15" s="75">
        <v>60189</v>
      </c>
      <c r="F15" s="75"/>
      <c r="G15" s="76">
        <v>50.2</v>
      </c>
      <c r="H15" s="76">
        <v>49.8</v>
      </c>
      <c r="I15" s="76"/>
      <c r="J15" s="13" t="s">
        <v>32</v>
      </c>
      <c r="K15" s="81">
        <f>D16/E16*100</f>
        <v>89.705551935650576</v>
      </c>
    </row>
    <row r="16" spans="2:11" x14ac:dyDescent="0.35">
      <c r="B16" s="74" t="s">
        <v>32</v>
      </c>
      <c r="C16" s="75">
        <v>337729</v>
      </c>
      <c r="D16" s="75">
        <v>159701</v>
      </c>
      <c r="E16" s="75">
        <v>178028</v>
      </c>
      <c r="F16" s="75"/>
      <c r="G16" s="76">
        <v>47.3</v>
      </c>
      <c r="H16" s="76">
        <v>52.7</v>
      </c>
      <c r="I16" s="76"/>
      <c r="J16" s="13" t="s">
        <v>35</v>
      </c>
      <c r="K16" s="81">
        <f>D17/E17*100</f>
        <v>111.97280313176059</v>
      </c>
    </row>
    <row r="17" spans="2:11" x14ac:dyDescent="0.35">
      <c r="B17" s="74" t="s">
        <v>35</v>
      </c>
      <c r="C17" s="75">
        <v>102881</v>
      </c>
      <c r="D17" s="75">
        <v>54346</v>
      </c>
      <c r="E17" s="75">
        <v>48535</v>
      </c>
      <c r="F17" s="75"/>
      <c r="G17" s="76">
        <v>52.8</v>
      </c>
      <c r="H17" s="76">
        <v>47.2</v>
      </c>
      <c r="I17" s="76"/>
      <c r="J17" s="13" t="s">
        <v>38</v>
      </c>
      <c r="K17" s="81">
        <f>D18/E18*100</f>
        <v>86.930214986482184</v>
      </c>
    </row>
    <row r="18" spans="2:11" x14ac:dyDescent="0.35">
      <c r="B18" s="74" t="s">
        <v>38</v>
      </c>
      <c r="C18" s="75">
        <v>316671</v>
      </c>
      <c r="D18" s="75">
        <v>147265</v>
      </c>
      <c r="E18" s="75">
        <v>169406</v>
      </c>
      <c r="F18" s="75"/>
      <c r="G18" s="76">
        <v>46.5</v>
      </c>
      <c r="H18" s="76">
        <v>53.5</v>
      </c>
      <c r="I18" s="76"/>
      <c r="J18" s="13" t="s">
        <v>41</v>
      </c>
      <c r="K18" s="81">
        <f>D19/E19*100</f>
        <v>85.765797670693729</v>
      </c>
    </row>
    <row r="19" spans="2:11" x14ac:dyDescent="0.35">
      <c r="B19" s="74" t="s">
        <v>41</v>
      </c>
      <c r="C19" s="75">
        <v>230801</v>
      </c>
      <c r="D19" s="75">
        <v>106558</v>
      </c>
      <c r="E19" s="75">
        <v>124243</v>
      </c>
      <c r="F19" s="75"/>
      <c r="G19" s="76">
        <v>46.2</v>
      </c>
      <c r="H19" s="76">
        <v>53.8</v>
      </c>
      <c r="I19" s="76"/>
      <c r="J19" s="13" t="s">
        <v>44</v>
      </c>
      <c r="K19" s="81">
        <f>D20/E20*100</f>
        <v>98.034295917739058</v>
      </c>
    </row>
    <row r="20" spans="2:11" x14ac:dyDescent="0.35">
      <c r="B20" s="74" t="s">
        <v>44</v>
      </c>
      <c r="C20" s="75">
        <v>257302</v>
      </c>
      <c r="D20" s="75">
        <v>127374</v>
      </c>
      <c r="E20" s="75">
        <v>129928</v>
      </c>
      <c r="F20" s="75"/>
      <c r="G20" s="76">
        <v>49.5</v>
      </c>
      <c r="H20" s="76">
        <v>50.5</v>
      </c>
      <c r="I20" s="76"/>
      <c r="J20" s="13" t="s">
        <v>47</v>
      </c>
      <c r="K20" s="81">
        <f>D21/E21*100</f>
        <v>105.34636523421153</v>
      </c>
    </row>
    <row r="21" spans="2:11" ht="15" thickBot="1" x14ac:dyDescent="0.4">
      <c r="B21" s="74" t="s">
        <v>47</v>
      </c>
      <c r="C21" s="75">
        <v>220811</v>
      </c>
      <c r="D21" s="75">
        <v>113280</v>
      </c>
      <c r="E21" s="75">
        <v>107531</v>
      </c>
      <c r="F21" s="75"/>
      <c r="G21" s="76">
        <v>51.3</v>
      </c>
      <c r="H21" s="76">
        <v>48.7</v>
      </c>
      <c r="I21" s="76"/>
      <c r="J21" s="16" t="s">
        <v>50</v>
      </c>
      <c r="K21" s="81">
        <f>D22/E22*100</f>
        <v>96.712998784127336</v>
      </c>
    </row>
    <row r="22" spans="2:11" x14ac:dyDescent="0.35">
      <c r="B22" s="78" t="s">
        <v>50</v>
      </c>
      <c r="C22" s="79">
        <v>142373</v>
      </c>
      <c r="D22" s="79">
        <v>69997</v>
      </c>
      <c r="E22" s="79">
        <v>72376</v>
      </c>
      <c r="F22" s="79"/>
      <c r="G22" s="73">
        <v>49.2</v>
      </c>
      <c r="H22" s="73">
        <v>50.8</v>
      </c>
      <c r="I22" s="76"/>
    </row>
  </sheetData>
  <mergeCells count="3">
    <mergeCell ref="B2:B3"/>
    <mergeCell ref="C2:E2"/>
    <mergeCell ref="G2:H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FC67-88C8-4EEA-9BFE-504D788B8D4A}">
  <sheetPr>
    <tabColor theme="5"/>
  </sheetPr>
  <dimension ref="A1:K21"/>
  <sheetViews>
    <sheetView workbookViewId="0">
      <selection activeCell="G28" sqref="G28"/>
    </sheetView>
  </sheetViews>
  <sheetFormatPr defaultRowHeight="14.5" x14ac:dyDescent="0.35"/>
  <cols>
    <col min="2" max="2" width="12.54296875" customWidth="1"/>
  </cols>
  <sheetData>
    <row r="1" spans="1:11" ht="16" x14ac:dyDescent="0.4">
      <c r="A1" s="86" t="s">
        <v>1176</v>
      </c>
      <c r="B1" s="86"/>
      <c r="C1" s="86"/>
      <c r="D1" s="86"/>
      <c r="E1" s="86"/>
      <c r="F1" s="86"/>
      <c r="G1" s="181"/>
      <c r="H1" s="181"/>
    </row>
    <row r="2" spans="1:11" ht="26" x14ac:dyDescent="0.35">
      <c r="A2" s="182" t="s">
        <v>0</v>
      </c>
      <c r="B2" s="182" t="s">
        <v>53</v>
      </c>
      <c r="C2" s="183" t="s">
        <v>96</v>
      </c>
      <c r="D2" s="183" t="s">
        <v>592</v>
      </c>
      <c r="E2" s="183" t="s">
        <v>593</v>
      </c>
      <c r="F2" s="183" t="s">
        <v>594</v>
      </c>
      <c r="G2" s="92" t="s">
        <v>595</v>
      </c>
      <c r="H2" s="92" t="s">
        <v>450</v>
      </c>
    </row>
    <row r="3" spans="1:11" x14ac:dyDescent="0.35">
      <c r="A3" s="184" t="s">
        <v>1</v>
      </c>
      <c r="B3" s="185">
        <v>2743319</v>
      </c>
      <c r="C3" s="93">
        <v>52.169179012721457</v>
      </c>
      <c r="D3" s="93">
        <v>22.126373199762771</v>
      </c>
      <c r="E3" s="93">
        <v>1.5249411388176146</v>
      </c>
      <c r="F3" s="93">
        <v>28.51786467414107</v>
      </c>
      <c r="G3" s="93">
        <v>47.364232887243517</v>
      </c>
      <c r="H3" s="93">
        <v>0.4665881000350306</v>
      </c>
      <c r="K3" s="33"/>
    </row>
    <row r="4" spans="1:11" x14ac:dyDescent="0.35">
      <c r="A4" s="184"/>
      <c r="B4" s="185"/>
      <c r="C4" s="93"/>
      <c r="D4" s="93"/>
      <c r="E4" s="93"/>
      <c r="F4" s="93"/>
      <c r="G4" s="93"/>
      <c r="H4" s="93"/>
    </row>
    <row r="5" spans="1:11" x14ac:dyDescent="0.35">
      <c r="A5" s="184" t="s">
        <v>3</v>
      </c>
      <c r="B5" s="185">
        <v>1383629</v>
      </c>
      <c r="C5" s="93">
        <v>62.465370760355547</v>
      </c>
      <c r="D5" s="93">
        <v>18.89629860731959</v>
      </c>
      <c r="E5" s="93">
        <v>1.8816784962171436</v>
      </c>
      <c r="F5" s="93">
        <v>41.687393656818813</v>
      </c>
      <c r="G5" s="93">
        <v>37.086940696253542</v>
      </c>
      <c r="H5" s="93">
        <v>0.44768854339090675</v>
      </c>
    </row>
    <row r="6" spans="1:11" x14ac:dyDescent="0.35">
      <c r="A6" s="184" t="s">
        <v>7</v>
      </c>
      <c r="B6" s="185">
        <v>1359690</v>
      </c>
      <c r="C6" s="93">
        <v>41.675824034281064</v>
      </c>
      <c r="D6" s="93">
        <v>25.418300947042322</v>
      </c>
      <c r="E6" s="93">
        <v>1.1613725673480533</v>
      </c>
      <c r="F6" s="93">
        <v>15.096150519890687</v>
      </c>
      <c r="G6" s="93">
        <v>57.838326398758767</v>
      </c>
      <c r="H6" s="93">
        <v>0.48584956696016857</v>
      </c>
    </row>
    <row r="7" spans="1:11" x14ac:dyDescent="0.35">
      <c r="A7" s="87"/>
      <c r="B7" s="185"/>
      <c r="C7" s="93"/>
      <c r="D7" s="93"/>
      <c r="E7" s="93"/>
      <c r="F7" s="93"/>
      <c r="G7" s="93"/>
      <c r="H7" s="93"/>
    </row>
    <row r="8" spans="1:11" x14ac:dyDescent="0.35">
      <c r="A8" s="87" t="s">
        <v>11</v>
      </c>
      <c r="B8" s="185">
        <v>100977</v>
      </c>
      <c r="C8" s="93">
        <v>61.300098042128411</v>
      </c>
      <c r="D8" s="93">
        <v>21.935688325064124</v>
      </c>
      <c r="E8" s="93">
        <v>1.4904384166691425</v>
      </c>
      <c r="F8" s="93">
        <v>37.873971300395141</v>
      </c>
      <c r="G8" s="93">
        <v>37.871990651336446</v>
      </c>
      <c r="H8" s="93">
        <v>0.82791130653515155</v>
      </c>
    </row>
    <row r="9" spans="1:11" x14ac:dyDescent="0.35">
      <c r="A9" s="87" t="s">
        <v>15</v>
      </c>
      <c r="B9" s="185">
        <v>220124</v>
      </c>
      <c r="C9" s="93">
        <v>67.31251476440552</v>
      </c>
      <c r="D9" s="93">
        <v>18.622685395504352</v>
      </c>
      <c r="E9" s="93">
        <v>1.8793952499500282</v>
      </c>
      <c r="F9" s="93">
        <v>46.810434118951136</v>
      </c>
      <c r="G9" s="93">
        <v>31.87249005106213</v>
      </c>
      <c r="H9" s="93">
        <v>0.81499518453235442</v>
      </c>
    </row>
    <row r="10" spans="1:11" x14ac:dyDescent="0.35">
      <c r="A10" s="87" t="s">
        <v>18</v>
      </c>
      <c r="B10" s="185">
        <v>97172</v>
      </c>
      <c r="C10" s="93">
        <v>50.773885481414396</v>
      </c>
      <c r="D10" s="93">
        <v>18.87786605194912</v>
      </c>
      <c r="E10" s="93">
        <v>2.5192442267319803</v>
      </c>
      <c r="F10" s="93">
        <v>29.376775202733295</v>
      </c>
      <c r="G10" s="93">
        <v>48.871073971926073</v>
      </c>
      <c r="H10" s="93">
        <v>0.35504054665953155</v>
      </c>
    </row>
    <row r="11" spans="1:11" x14ac:dyDescent="0.35">
      <c r="A11" s="87" t="s">
        <v>22</v>
      </c>
      <c r="B11" s="185">
        <v>195357</v>
      </c>
      <c r="C11" s="93">
        <v>38.260210793572789</v>
      </c>
      <c r="D11" s="93">
        <v>17.839135531360533</v>
      </c>
      <c r="E11" s="93">
        <v>1.2326151609617264</v>
      </c>
      <c r="F11" s="93">
        <v>19.188460101250531</v>
      </c>
      <c r="G11" s="93">
        <v>61.386589679407443</v>
      </c>
      <c r="H11" s="93">
        <v>0.35319952701976381</v>
      </c>
    </row>
    <row r="12" spans="1:11" x14ac:dyDescent="0.35">
      <c r="A12" s="87" t="s">
        <v>25</v>
      </c>
      <c r="B12" s="185">
        <v>110016</v>
      </c>
      <c r="C12" s="93">
        <v>30.484656777196044</v>
      </c>
      <c r="D12" s="93">
        <v>18.478221349621872</v>
      </c>
      <c r="E12" s="93">
        <v>0.67535631180919131</v>
      </c>
      <c r="F12" s="93">
        <v>11.331079115764979</v>
      </c>
      <c r="G12" s="93">
        <v>69.290830424665501</v>
      </c>
      <c r="H12" s="93">
        <v>0.22451279813845257</v>
      </c>
    </row>
    <row r="13" spans="1:11" x14ac:dyDescent="0.35">
      <c r="A13" s="87" t="s">
        <v>26</v>
      </c>
      <c r="B13" s="185">
        <v>457728</v>
      </c>
      <c r="C13" s="93">
        <v>70.348110668344518</v>
      </c>
      <c r="D13" s="93">
        <v>18.392800964765101</v>
      </c>
      <c r="E13" s="93">
        <v>2.2681592561521255</v>
      </c>
      <c r="F13" s="93">
        <v>49.687150447427292</v>
      </c>
      <c r="G13" s="93">
        <v>29.235047888702461</v>
      </c>
      <c r="H13" s="93">
        <v>0.41684144295302011</v>
      </c>
    </row>
    <row r="14" spans="1:11" x14ac:dyDescent="0.35">
      <c r="A14" s="87" t="s">
        <v>29</v>
      </c>
      <c r="B14" s="185">
        <v>107999</v>
      </c>
      <c r="C14" s="93">
        <v>36.380892415670516</v>
      </c>
      <c r="D14" s="93">
        <v>18.539060546856913</v>
      </c>
      <c r="E14" s="93">
        <v>1.7111269548792118</v>
      </c>
      <c r="F14" s="93">
        <v>16.130704913934387</v>
      </c>
      <c r="G14" s="93">
        <v>62.73391420290929</v>
      </c>
      <c r="H14" s="93">
        <v>0.88519338142019832</v>
      </c>
    </row>
    <row r="15" spans="1:11" x14ac:dyDescent="0.35">
      <c r="A15" s="87" t="s">
        <v>32</v>
      </c>
      <c r="B15" s="185">
        <v>304275</v>
      </c>
      <c r="C15" s="93">
        <v>41.758277873634043</v>
      </c>
      <c r="D15" s="93">
        <v>25.682688357571276</v>
      </c>
      <c r="E15" s="93">
        <v>0.89261358968038773</v>
      </c>
      <c r="F15" s="93">
        <v>15.182975926382383</v>
      </c>
      <c r="G15" s="93">
        <v>57.87264809793772</v>
      </c>
      <c r="H15" s="93">
        <v>0.36907402842823106</v>
      </c>
    </row>
    <row r="16" spans="1:11" x14ac:dyDescent="0.35">
      <c r="A16" s="87" t="s">
        <v>35</v>
      </c>
      <c r="B16" s="185">
        <v>92310</v>
      </c>
      <c r="C16" s="93">
        <v>45.639692341024812</v>
      </c>
      <c r="D16" s="93">
        <v>22.014949626259344</v>
      </c>
      <c r="E16" s="93">
        <v>1.2143863070089915</v>
      </c>
      <c r="F16" s="93">
        <v>22.410356407756474</v>
      </c>
      <c r="G16" s="93">
        <v>53.830570902394101</v>
      </c>
      <c r="H16" s="93">
        <v>0.52973675658108543</v>
      </c>
    </row>
    <row r="17" spans="1:8" x14ac:dyDescent="0.35">
      <c r="A17" s="87" t="s">
        <v>38</v>
      </c>
      <c r="B17" s="185">
        <v>287976</v>
      </c>
      <c r="C17" s="93">
        <v>46.366363863655309</v>
      </c>
      <c r="D17" s="93">
        <v>27.960663388615721</v>
      </c>
      <c r="E17" s="93">
        <v>0.99522182404089221</v>
      </c>
      <c r="F17" s="93">
        <v>17.410478650998694</v>
      </c>
      <c r="G17" s="93">
        <v>53.249923604744843</v>
      </c>
      <c r="H17" s="93">
        <v>0.38371253159985552</v>
      </c>
    </row>
    <row r="18" spans="1:8" x14ac:dyDescent="0.35">
      <c r="A18" s="87" t="s">
        <v>41</v>
      </c>
      <c r="B18" s="185">
        <v>210730</v>
      </c>
      <c r="C18" s="93">
        <v>59.420111042566319</v>
      </c>
      <c r="D18" s="93">
        <v>25.551179234091016</v>
      </c>
      <c r="E18" s="93">
        <v>1.4331134627248137</v>
      </c>
      <c r="F18" s="93">
        <v>32.435818345750491</v>
      </c>
      <c r="G18" s="93">
        <v>40.235372277321687</v>
      </c>
      <c r="H18" s="93">
        <v>0.34451668011199166</v>
      </c>
    </row>
    <row r="19" spans="1:8" x14ac:dyDescent="0.35">
      <c r="A19" s="87" t="s">
        <v>44</v>
      </c>
      <c r="B19" s="185">
        <v>231952</v>
      </c>
      <c r="C19" s="93">
        <v>48.744567841622406</v>
      </c>
      <c r="D19" s="93">
        <v>27.572946126784853</v>
      </c>
      <c r="E19" s="93">
        <v>0.99072221839001173</v>
      </c>
      <c r="F19" s="93">
        <v>20.180899496447541</v>
      </c>
      <c r="G19" s="93">
        <v>50.819566117127678</v>
      </c>
      <c r="H19" s="93">
        <v>0.43586604124991374</v>
      </c>
    </row>
    <row r="20" spans="1:8" x14ac:dyDescent="0.35">
      <c r="A20" s="87" t="s">
        <v>47</v>
      </c>
      <c r="B20" s="185">
        <v>199781</v>
      </c>
      <c r="C20" s="93">
        <v>52.185142731290767</v>
      </c>
      <c r="D20" s="93">
        <v>20.897382633984211</v>
      </c>
      <c r="E20" s="93">
        <v>1.830504402320541</v>
      </c>
      <c r="F20" s="93">
        <v>29.457255694986014</v>
      </c>
      <c r="G20" s="93">
        <v>47.199183105500524</v>
      </c>
      <c r="H20" s="93">
        <v>0.6156741632087136</v>
      </c>
    </row>
    <row r="21" spans="1:8" ht="15" thickBot="1" x14ac:dyDescent="0.4">
      <c r="A21" s="186" t="s">
        <v>50</v>
      </c>
      <c r="B21" s="187">
        <v>126922</v>
      </c>
      <c r="C21" s="188">
        <v>44.856683632467181</v>
      </c>
      <c r="D21" s="188">
        <v>21.732245000866673</v>
      </c>
      <c r="E21" s="188">
        <v>2.1154724949181385</v>
      </c>
      <c r="F21" s="188">
        <v>21.008966136682371</v>
      </c>
      <c r="G21" s="188">
        <v>54.875435306723816</v>
      </c>
      <c r="H21" s="188">
        <v>0.26788106080900076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C2533-5B93-4633-A746-2A68FD64263A}">
  <sheetPr>
    <tabColor theme="5"/>
  </sheetPr>
  <dimension ref="A1:K21"/>
  <sheetViews>
    <sheetView workbookViewId="0">
      <selection activeCell="AB12" sqref="AB12"/>
    </sheetView>
  </sheetViews>
  <sheetFormatPr defaultRowHeight="14.5" x14ac:dyDescent="0.35"/>
  <cols>
    <col min="1" max="1" width="17.90625" customWidth="1"/>
    <col min="3" max="11" width="4.36328125" bestFit="1" customWidth="1"/>
  </cols>
  <sheetData>
    <row r="1" spans="1:11" x14ac:dyDescent="0.35">
      <c r="A1" t="s">
        <v>1177</v>
      </c>
    </row>
    <row r="2" spans="1:11" ht="81.5" x14ac:dyDescent="0.35">
      <c r="A2" s="32" t="s">
        <v>0</v>
      </c>
      <c r="B2" s="64" t="s">
        <v>58</v>
      </c>
      <c r="C2" s="64" t="s">
        <v>596</v>
      </c>
      <c r="D2" s="64" t="s">
        <v>597</v>
      </c>
      <c r="E2" s="64" t="s">
        <v>598</v>
      </c>
      <c r="F2" s="64" t="s">
        <v>599</v>
      </c>
      <c r="G2" s="64" t="s">
        <v>600</v>
      </c>
      <c r="H2" s="64" t="s">
        <v>601</v>
      </c>
      <c r="I2" s="64" t="s">
        <v>602</v>
      </c>
      <c r="J2" s="64" t="s">
        <v>603</v>
      </c>
      <c r="K2" s="64" t="s">
        <v>604</v>
      </c>
    </row>
    <row r="3" spans="1:11" x14ac:dyDescent="0.35">
      <c r="A3" t="s">
        <v>1</v>
      </c>
      <c r="B3" s="185">
        <v>2743319</v>
      </c>
      <c r="C3" s="33">
        <v>28.320257323337167</v>
      </c>
      <c r="D3" s="33">
        <v>29.678283859806314</v>
      </c>
      <c r="E3" s="33">
        <v>23.231603761720748</v>
      </c>
      <c r="F3" s="33">
        <v>48.890449852897163</v>
      </c>
      <c r="G3" s="33">
        <v>12.258180692803133</v>
      </c>
      <c r="H3" s="33">
        <v>44.8076946210047</v>
      </c>
      <c r="I3" s="33">
        <v>35.732701884104614</v>
      </c>
      <c r="J3" s="33">
        <v>17.208607529784178</v>
      </c>
      <c r="K3" s="33">
        <v>19.465873272484899</v>
      </c>
    </row>
    <row r="4" spans="1:11" x14ac:dyDescent="0.35">
      <c r="B4" s="185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35">
      <c r="A5" t="s">
        <v>3</v>
      </c>
      <c r="B5" s="185">
        <v>1383629</v>
      </c>
      <c r="C5" s="33">
        <v>43.424560977793952</v>
      </c>
      <c r="D5" s="33">
        <v>44.261151409579767</v>
      </c>
      <c r="E5" s="33">
        <v>36.813445533514169</v>
      </c>
      <c r="F5" s="33">
        <v>60.314674709027727</v>
      </c>
      <c r="G5" s="33">
        <v>17.914113708123537</v>
      </c>
      <c r="H5" s="33">
        <v>48.726048410160416</v>
      </c>
      <c r="I5" s="33">
        <v>55.315209133164053</v>
      </c>
      <c r="J5" s="33">
        <v>27.414152706641591</v>
      </c>
      <c r="K5" s="33">
        <v>30.452498360617852</v>
      </c>
    </row>
    <row r="6" spans="1:11" x14ac:dyDescent="0.35">
      <c r="A6" t="s">
        <v>7</v>
      </c>
      <c r="B6" s="185">
        <v>1359690</v>
      </c>
      <c r="C6" s="33">
        <v>12.926719223700566</v>
      </c>
      <c r="D6" s="33">
        <v>14.816166918509611</v>
      </c>
      <c r="E6" s="33">
        <v>9.3896813824889538</v>
      </c>
      <c r="F6" s="33">
        <v>37.247460900555033</v>
      </c>
      <c r="G6" s="33">
        <v>6.493941416890725</v>
      </c>
      <c r="H6" s="33">
        <v>40.814307721408952</v>
      </c>
      <c r="I6" s="33">
        <v>15.775206436384327</v>
      </c>
      <c r="J6" s="33">
        <v>6.8076349261142113</v>
      </c>
      <c r="K6" s="33">
        <v>8.2688637479382123</v>
      </c>
    </row>
    <row r="7" spans="1:11" x14ac:dyDescent="0.35">
      <c r="B7" s="185"/>
      <c r="C7" s="33"/>
      <c r="D7" s="33"/>
      <c r="E7" s="33"/>
      <c r="F7" s="33"/>
      <c r="G7" s="33"/>
      <c r="H7" s="33"/>
      <c r="I7" s="33"/>
      <c r="J7" s="33"/>
      <c r="K7" s="33"/>
    </row>
    <row r="8" spans="1:11" x14ac:dyDescent="0.35">
      <c r="A8" t="s">
        <v>11</v>
      </c>
      <c r="B8" s="185">
        <v>100977</v>
      </c>
      <c r="C8" s="33">
        <v>37.597670756706975</v>
      </c>
      <c r="D8" s="33">
        <v>39.236657852778357</v>
      </c>
      <c r="E8" s="33">
        <v>30.555473028511443</v>
      </c>
      <c r="F8" s="33">
        <v>60.171128078671373</v>
      </c>
      <c r="G8" s="33">
        <v>12.775186428592649</v>
      </c>
      <c r="H8" s="33">
        <v>43.140517147469225</v>
      </c>
      <c r="I8" s="33">
        <v>53.042772116422555</v>
      </c>
      <c r="J8" s="33">
        <v>21.517771373679153</v>
      </c>
      <c r="K8" s="33">
        <v>20.940412173069113</v>
      </c>
    </row>
    <row r="9" spans="1:11" x14ac:dyDescent="0.35">
      <c r="A9" t="s">
        <v>15</v>
      </c>
      <c r="B9" s="185">
        <v>220124</v>
      </c>
      <c r="C9" s="33">
        <v>47.835311006523597</v>
      </c>
      <c r="D9" s="33">
        <v>49.077338227544473</v>
      </c>
      <c r="E9" s="33">
        <v>41.188602787519763</v>
      </c>
      <c r="F9" s="33">
        <v>64.663098980574588</v>
      </c>
      <c r="G9" s="33">
        <v>18.203376278824663</v>
      </c>
      <c r="H9" s="33">
        <v>52.678490305464202</v>
      </c>
      <c r="I9" s="33">
        <v>61.452181497701297</v>
      </c>
      <c r="J9" s="33">
        <v>31.992422452799328</v>
      </c>
      <c r="K9" s="33">
        <v>33.326216132725186</v>
      </c>
    </row>
    <row r="10" spans="1:11" x14ac:dyDescent="0.35">
      <c r="A10" t="s">
        <v>18</v>
      </c>
      <c r="B10" s="185">
        <v>97172</v>
      </c>
      <c r="C10" s="33">
        <v>29.799736549623347</v>
      </c>
      <c r="D10" s="33">
        <v>31.65418021652328</v>
      </c>
      <c r="E10" s="33">
        <v>23.127032478491746</v>
      </c>
      <c r="F10" s="33">
        <v>51.463384514057552</v>
      </c>
      <c r="G10" s="33">
        <v>8.5250895319639408</v>
      </c>
      <c r="H10" s="33">
        <v>47.348001481908369</v>
      </c>
      <c r="I10" s="33">
        <v>52.150825340633098</v>
      </c>
      <c r="J10" s="33">
        <v>16.001523072490016</v>
      </c>
      <c r="K10" s="33">
        <v>17.284814555633311</v>
      </c>
    </row>
    <row r="11" spans="1:11" x14ac:dyDescent="0.35">
      <c r="A11" t="s">
        <v>22</v>
      </c>
      <c r="B11" s="185">
        <v>195357</v>
      </c>
      <c r="C11" s="33">
        <v>19.374273765465276</v>
      </c>
      <c r="D11" s="33">
        <v>20.029996365628055</v>
      </c>
      <c r="E11" s="33">
        <v>15.655441064307906</v>
      </c>
      <c r="F11" s="33">
        <v>36.776260896717297</v>
      </c>
      <c r="G11" s="33">
        <v>9.8235538015018662</v>
      </c>
      <c r="H11" s="33">
        <v>32.191833412675258</v>
      </c>
      <c r="I11" s="33">
        <v>29.606822381588575</v>
      </c>
      <c r="J11" s="33">
        <v>9.6771551569690359</v>
      </c>
      <c r="K11" s="33">
        <v>10.248417000670567</v>
      </c>
    </row>
    <row r="12" spans="1:11" x14ac:dyDescent="0.35">
      <c r="A12" t="s">
        <v>25</v>
      </c>
      <c r="B12" s="185">
        <v>110016</v>
      </c>
      <c r="C12" s="33">
        <v>10.07671611401978</v>
      </c>
      <c r="D12" s="33">
        <v>10.990219604421176</v>
      </c>
      <c r="E12" s="33">
        <v>7.8106820826061654</v>
      </c>
      <c r="F12" s="33">
        <v>30.215605002908667</v>
      </c>
      <c r="G12" s="33">
        <v>5.7946116928446774</v>
      </c>
      <c r="H12" s="33">
        <v>30.523742001163466</v>
      </c>
      <c r="I12" s="33">
        <v>14.614237929028507</v>
      </c>
      <c r="J12" s="33">
        <v>4.9447353112274577</v>
      </c>
      <c r="K12" s="33">
        <v>4.5484293193717278</v>
      </c>
    </row>
    <row r="13" spans="1:11" x14ac:dyDescent="0.35">
      <c r="A13" t="s">
        <v>26</v>
      </c>
      <c r="B13" s="185">
        <v>457728</v>
      </c>
      <c r="C13" s="33">
        <v>52.305954628076066</v>
      </c>
      <c r="D13" s="33">
        <v>52.621644295302019</v>
      </c>
      <c r="E13" s="33">
        <v>45.556968330536911</v>
      </c>
      <c r="F13" s="33">
        <v>67.868690576062647</v>
      </c>
      <c r="G13" s="33">
        <v>22.838891219239375</v>
      </c>
      <c r="H13" s="33">
        <v>51.113324944071593</v>
      </c>
      <c r="I13" s="33">
        <v>57.542470637583897</v>
      </c>
      <c r="J13" s="33">
        <v>34.573152614653246</v>
      </c>
      <c r="K13" s="33">
        <v>38.498628006152124</v>
      </c>
    </row>
    <row r="14" spans="1:11" x14ac:dyDescent="0.35">
      <c r="A14" t="s">
        <v>29</v>
      </c>
      <c r="B14" s="185">
        <v>107999</v>
      </c>
      <c r="C14" s="33">
        <v>14.22327984518375</v>
      </c>
      <c r="D14" s="33">
        <v>16.266817285345233</v>
      </c>
      <c r="E14" s="33">
        <v>11.529736386448022</v>
      </c>
      <c r="F14" s="33">
        <v>30.023426142834658</v>
      </c>
      <c r="G14" s="33">
        <v>7.0139538329058597</v>
      </c>
      <c r="H14" s="33">
        <v>24.820600190742507</v>
      </c>
      <c r="I14" s="33">
        <v>22.467800627783589</v>
      </c>
      <c r="J14" s="33">
        <v>7.5204400040741124</v>
      </c>
      <c r="K14" s="33">
        <v>7.1491402698173125</v>
      </c>
    </row>
    <row r="15" spans="1:11" x14ac:dyDescent="0.35">
      <c r="A15" t="s">
        <v>32</v>
      </c>
      <c r="B15" s="185">
        <v>304275</v>
      </c>
      <c r="C15" s="33">
        <v>13.976172869936734</v>
      </c>
      <c r="D15" s="33">
        <v>15.464957686303507</v>
      </c>
      <c r="E15" s="33">
        <v>10.028099580971162</v>
      </c>
      <c r="F15" s="33">
        <v>36.998110262098436</v>
      </c>
      <c r="G15" s="33">
        <v>7.2043381809218641</v>
      </c>
      <c r="H15" s="33">
        <v>46.265056281324455</v>
      </c>
      <c r="I15" s="33">
        <v>16.12883082737655</v>
      </c>
      <c r="J15" s="33">
        <v>7.9493878892449272</v>
      </c>
      <c r="K15" s="33">
        <v>10.321912743406457</v>
      </c>
    </row>
    <row r="16" spans="1:11" x14ac:dyDescent="0.35">
      <c r="A16" t="s">
        <v>35</v>
      </c>
      <c r="B16" s="185">
        <v>92310</v>
      </c>
      <c r="C16" s="33">
        <v>20.050915393781821</v>
      </c>
      <c r="D16" s="33">
        <v>22.853428664283392</v>
      </c>
      <c r="E16" s="33">
        <v>14.53038674033149</v>
      </c>
      <c r="F16" s="33">
        <v>43.314917127071823</v>
      </c>
      <c r="G16" s="33">
        <v>7.202903260751814</v>
      </c>
      <c r="H16" s="33">
        <v>42.849095439280681</v>
      </c>
      <c r="I16" s="33">
        <v>28.662116780413822</v>
      </c>
      <c r="J16" s="33">
        <v>9.530928393456831</v>
      </c>
      <c r="K16" s="33">
        <v>10.413822987758639</v>
      </c>
    </row>
    <row r="17" spans="1:11" x14ac:dyDescent="0.35">
      <c r="A17" t="s">
        <v>38</v>
      </c>
      <c r="B17" s="185">
        <v>287976</v>
      </c>
      <c r="C17" s="33">
        <v>15.320373920048894</v>
      </c>
      <c r="D17" s="33">
        <v>17.321582354085063</v>
      </c>
      <c r="E17" s="33">
        <v>11.272814401200099</v>
      </c>
      <c r="F17" s="33">
        <v>40.160985637692029</v>
      </c>
      <c r="G17" s="33">
        <v>8.2572853293329995</v>
      </c>
      <c r="H17" s="33">
        <v>46.55561574575659</v>
      </c>
      <c r="I17" s="33">
        <v>15.976678612106564</v>
      </c>
      <c r="J17" s="33">
        <v>9.0042225741033981</v>
      </c>
      <c r="K17" s="33">
        <v>12.334361196766396</v>
      </c>
    </row>
    <row r="18" spans="1:11" x14ac:dyDescent="0.35">
      <c r="A18" t="s">
        <v>41</v>
      </c>
      <c r="B18" s="185">
        <v>210730</v>
      </c>
      <c r="C18" s="33">
        <v>32.606653063161389</v>
      </c>
      <c r="D18" s="33">
        <v>34.371945143074079</v>
      </c>
      <c r="E18" s="33">
        <v>27.001376168556924</v>
      </c>
      <c r="F18" s="33">
        <v>55.880985146870401</v>
      </c>
      <c r="G18" s="33">
        <v>14.874483936791155</v>
      </c>
      <c r="H18" s="33">
        <v>57.533336496939214</v>
      </c>
      <c r="I18" s="33">
        <v>39.563422388838795</v>
      </c>
      <c r="J18" s="33">
        <v>21.036871826507852</v>
      </c>
      <c r="K18" s="33">
        <v>27.021781426469893</v>
      </c>
    </row>
    <row r="19" spans="1:11" x14ac:dyDescent="0.35">
      <c r="A19" t="s">
        <v>44</v>
      </c>
      <c r="B19" s="185">
        <v>231952</v>
      </c>
      <c r="C19" s="33">
        <v>18.115817065599778</v>
      </c>
      <c r="D19" s="33">
        <v>20.078292060426296</v>
      </c>
      <c r="E19" s="33">
        <v>14.275367317376009</v>
      </c>
      <c r="F19" s="33">
        <v>42.376871076774506</v>
      </c>
      <c r="G19" s="33">
        <v>8.9949644754087057</v>
      </c>
      <c r="H19" s="33">
        <v>42.767469131544459</v>
      </c>
      <c r="I19" s="33">
        <v>20.726270952610886</v>
      </c>
      <c r="J19" s="33">
        <v>10.037852659170863</v>
      </c>
      <c r="K19" s="33">
        <v>12.030075187969924</v>
      </c>
    </row>
    <row r="20" spans="1:11" x14ac:dyDescent="0.35">
      <c r="A20" t="s">
        <v>47</v>
      </c>
      <c r="B20" s="185">
        <v>199781</v>
      </c>
      <c r="C20" s="33">
        <v>29.473273234191439</v>
      </c>
      <c r="D20" s="33">
        <v>31.117073195148688</v>
      </c>
      <c r="E20" s="33">
        <v>23.074766869722346</v>
      </c>
      <c r="F20" s="33">
        <v>50.295573653150193</v>
      </c>
      <c r="G20" s="33">
        <v>10.622631781801072</v>
      </c>
      <c r="H20" s="33">
        <v>41.842317337484545</v>
      </c>
      <c r="I20" s="33">
        <v>43.484115106041116</v>
      </c>
      <c r="J20" s="33">
        <v>16.874477552920446</v>
      </c>
      <c r="K20" s="33">
        <v>18.951752168624644</v>
      </c>
    </row>
    <row r="21" spans="1:11" x14ac:dyDescent="0.35">
      <c r="A21" s="31" t="s">
        <v>50</v>
      </c>
      <c r="B21" s="189">
        <v>126922</v>
      </c>
      <c r="C21" s="34">
        <v>20.652841902900995</v>
      </c>
      <c r="D21" s="34">
        <v>21.196482879248673</v>
      </c>
      <c r="E21" s="34">
        <v>16.284016955295378</v>
      </c>
      <c r="F21" s="34">
        <v>43.492853878760187</v>
      </c>
      <c r="G21" s="34">
        <v>9.1126833803438334</v>
      </c>
      <c r="H21" s="34">
        <v>37.837411953798394</v>
      </c>
      <c r="I21" s="34">
        <v>30.980444682560943</v>
      </c>
      <c r="J21" s="34">
        <v>10.578938245536628</v>
      </c>
      <c r="K21" s="34">
        <v>11.421975701612014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0F44-CCAE-4158-9E4F-5F4C78260968}">
  <sheetPr>
    <tabColor theme="5"/>
  </sheetPr>
  <dimension ref="B1:D14"/>
  <sheetViews>
    <sheetView workbookViewId="0">
      <selection activeCell="M20" sqref="M20"/>
    </sheetView>
  </sheetViews>
  <sheetFormatPr defaultRowHeight="14.5" x14ac:dyDescent="0.35"/>
  <cols>
    <col min="2" max="2" width="34.26953125" customWidth="1"/>
    <col min="16" max="16" width="8.7265625" customWidth="1"/>
  </cols>
  <sheetData>
    <row r="1" spans="2:4" x14ac:dyDescent="0.35">
      <c r="B1" s="503" t="s">
        <v>1178</v>
      </c>
      <c r="C1" s="502"/>
    </row>
    <row r="2" spans="2:4" s="499" customFormat="1" x14ac:dyDescent="0.35">
      <c r="B2" s="503"/>
      <c r="C2" s="502"/>
    </row>
    <row r="3" spans="2:4" x14ac:dyDescent="0.35">
      <c r="B3" s="32" t="s">
        <v>99</v>
      </c>
      <c r="C3" s="32" t="s">
        <v>54</v>
      </c>
      <c r="D3" s="32" t="s">
        <v>100</v>
      </c>
    </row>
    <row r="4" spans="2:4" x14ac:dyDescent="0.35">
      <c r="B4" s="35" t="s">
        <v>58</v>
      </c>
      <c r="C4" s="35">
        <v>483131</v>
      </c>
      <c r="D4" s="35"/>
    </row>
    <row r="5" spans="2:4" x14ac:dyDescent="0.35">
      <c r="B5" t="s">
        <v>101</v>
      </c>
      <c r="C5">
        <v>176780</v>
      </c>
      <c r="D5" s="33">
        <f>C5/C$4*100</f>
        <v>36.590489949930763</v>
      </c>
    </row>
    <row r="6" spans="2:4" x14ac:dyDescent="0.35">
      <c r="B6" t="s">
        <v>102</v>
      </c>
      <c r="C6">
        <v>61616</v>
      </c>
      <c r="D6" s="33">
        <f t="shared" ref="D6:D14" si="0">C6/C$4*100</f>
        <v>12.753476800288121</v>
      </c>
    </row>
    <row r="7" spans="2:4" x14ac:dyDescent="0.35">
      <c r="B7" t="s">
        <v>103</v>
      </c>
      <c r="C7">
        <v>154731</v>
      </c>
      <c r="D7" s="33">
        <f t="shared" si="0"/>
        <v>32.026717391349344</v>
      </c>
    </row>
    <row r="8" spans="2:4" x14ac:dyDescent="0.35">
      <c r="B8" t="s">
        <v>104</v>
      </c>
      <c r="C8">
        <v>22742</v>
      </c>
      <c r="D8" s="33">
        <f t="shared" si="0"/>
        <v>4.7072119156088101</v>
      </c>
    </row>
    <row r="9" spans="2:4" x14ac:dyDescent="0.35">
      <c r="B9" t="s">
        <v>105</v>
      </c>
      <c r="C9">
        <v>19151</v>
      </c>
      <c r="D9" s="33">
        <f t="shared" si="0"/>
        <v>3.9639352473759706</v>
      </c>
    </row>
    <row r="10" spans="2:4" x14ac:dyDescent="0.35">
      <c r="B10" t="s">
        <v>106</v>
      </c>
      <c r="C10">
        <v>9712</v>
      </c>
      <c r="D10" s="33">
        <f t="shared" si="0"/>
        <v>2.0102208303751987</v>
      </c>
    </row>
    <row r="11" spans="2:4" x14ac:dyDescent="0.35">
      <c r="B11" t="s">
        <v>107</v>
      </c>
      <c r="C11">
        <v>17849</v>
      </c>
      <c r="D11" s="33">
        <f t="shared" si="0"/>
        <v>3.6944431220517835</v>
      </c>
    </row>
    <row r="12" spans="2:4" x14ac:dyDescent="0.35">
      <c r="B12" t="s">
        <v>108</v>
      </c>
      <c r="C12">
        <v>44361</v>
      </c>
      <c r="D12" s="33">
        <f t="shared" si="0"/>
        <v>9.1819816985455294</v>
      </c>
    </row>
    <row r="13" spans="2:4" x14ac:dyDescent="0.35">
      <c r="B13" t="s">
        <v>109</v>
      </c>
      <c r="C13">
        <v>19912</v>
      </c>
      <c r="D13" s="33">
        <f t="shared" si="0"/>
        <v>4.1214494619471731</v>
      </c>
    </row>
    <row r="14" spans="2:4" x14ac:dyDescent="0.35">
      <c r="B14" s="31" t="s">
        <v>110</v>
      </c>
      <c r="C14" s="31">
        <v>61823</v>
      </c>
      <c r="D14" s="34">
        <f t="shared" si="0"/>
        <v>12.796322322517081</v>
      </c>
    </row>
  </sheetData>
  <hyperlinks>
    <hyperlink ref="B1" location="_Toc178675265" display="_Toc178675265" xr:uid="{BAA22F5C-6CC4-4C32-9CDA-06AAF00A16B8}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121D6-49C1-4823-A47A-859A8BC3569B}">
  <sheetPr>
    <tabColor theme="5"/>
  </sheetPr>
  <dimension ref="A1:K24"/>
  <sheetViews>
    <sheetView workbookViewId="0">
      <selection activeCell="P17" sqref="P17"/>
    </sheetView>
  </sheetViews>
  <sheetFormatPr defaultRowHeight="14.5" x14ac:dyDescent="0.35"/>
  <cols>
    <col min="1" max="1" width="14.26953125" customWidth="1"/>
    <col min="5" max="5" width="4.1796875" customWidth="1"/>
  </cols>
  <sheetData>
    <row r="1" spans="1:11" x14ac:dyDescent="0.35">
      <c r="A1" t="s">
        <v>1179</v>
      </c>
    </row>
    <row r="2" spans="1:11" x14ac:dyDescent="0.35">
      <c r="A2" s="438" t="s">
        <v>0</v>
      </c>
      <c r="B2" s="433" t="s">
        <v>605</v>
      </c>
      <c r="C2" s="433"/>
      <c r="D2" s="433"/>
      <c r="E2" s="132"/>
      <c r="F2" s="440" t="s">
        <v>606</v>
      </c>
      <c r="G2" s="440"/>
      <c r="H2" s="440"/>
      <c r="I2" s="440"/>
      <c r="J2" s="440"/>
      <c r="K2" s="440"/>
    </row>
    <row r="3" spans="1:11" x14ac:dyDescent="0.35">
      <c r="A3" s="448"/>
      <c r="B3" s="449"/>
      <c r="C3" s="449"/>
      <c r="D3" s="449"/>
      <c r="F3" s="440" t="s">
        <v>54</v>
      </c>
      <c r="G3" s="440"/>
      <c r="H3" s="440"/>
      <c r="I3" s="440" t="s">
        <v>57</v>
      </c>
      <c r="J3" s="440"/>
      <c r="K3" s="440"/>
    </row>
    <row r="4" spans="1:11" x14ac:dyDescent="0.35">
      <c r="A4" s="439"/>
      <c r="B4" s="31" t="s">
        <v>58</v>
      </c>
      <c r="C4" s="31" t="s">
        <v>59</v>
      </c>
      <c r="D4" s="31" t="s">
        <v>60</v>
      </c>
      <c r="E4" s="31"/>
      <c r="F4" s="31" t="s">
        <v>58</v>
      </c>
      <c r="G4" s="31" t="s">
        <v>97</v>
      </c>
      <c r="H4" s="31" t="s">
        <v>607</v>
      </c>
      <c r="I4" s="31" t="s">
        <v>58</v>
      </c>
      <c r="J4" s="31" t="s">
        <v>97</v>
      </c>
      <c r="K4" s="31" t="s">
        <v>607</v>
      </c>
    </row>
    <row r="5" spans="1:11" x14ac:dyDescent="0.35">
      <c r="A5" t="s">
        <v>1</v>
      </c>
      <c r="B5" s="193" t="s">
        <v>608</v>
      </c>
      <c r="C5" s="193" t="s">
        <v>609</v>
      </c>
      <c r="D5" s="193" t="s">
        <v>610</v>
      </c>
      <c r="F5" s="193" t="s">
        <v>611</v>
      </c>
      <c r="G5" s="193" t="s">
        <v>612</v>
      </c>
      <c r="H5" s="193" t="s">
        <v>613</v>
      </c>
      <c r="I5">
        <v>21.4</v>
      </c>
      <c r="J5">
        <v>20.8</v>
      </c>
      <c r="K5" s="33">
        <v>22</v>
      </c>
    </row>
    <row r="6" spans="1:11" x14ac:dyDescent="0.35">
      <c r="B6" s="193"/>
      <c r="C6" s="193"/>
      <c r="D6" s="193"/>
    </row>
    <row r="7" spans="1:11" x14ac:dyDescent="0.35">
      <c r="B7" s="193"/>
      <c r="C7" s="193"/>
      <c r="D7" s="193"/>
    </row>
    <row r="8" spans="1:11" x14ac:dyDescent="0.35">
      <c r="A8" t="s">
        <v>3</v>
      </c>
      <c r="B8" s="193">
        <v>210683</v>
      </c>
      <c r="C8" s="193">
        <v>104454</v>
      </c>
      <c r="D8" s="193">
        <v>106229</v>
      </c>
      <c r="F8">
        <v>55076</v>
      </c>
      <c r="G8">
        <v>26781</v>
      </c>
      <c r="H8">
        <v>28295</v>
      </c>
      <c r="I8" s="33">
        <f>F8/B8*100</f>
        <v>26.141644081392425</v>
      </c>
      <c r="J8" s="33">
        <f t="shared" ref="J8:K9" si="0">G8/C8*100</f>
        <v>25.63903727956804</v>
      </c>
      <c r="K8" s="33">
        <f t="shared" si="0"/>
        <v>26.6358527332461</v>
      </c>
    </row>
    <row r="9" spans="1:11" x14ac:dyDescent="0.35">
      <c r="A9" t="s">
        <v>7</v>
      </c>
      <c r="B9" s="193">
        <v>282420</v>
      </c>
      <c r="C9" s="193">
        <v>141546</v>
      </c>
      <c r="D9" s="193">
        <v>140874</v>
      </c>
      <c r="F9">
        <v>50301</v>
      </c>
      <c r="G9">
        <v>24346</v>
      </c>
      <c r="H9">
        <v>25955</v>
      </c>
      <c r="I9" s="33">
        <f>F9/B9*100</f>
        <v>17.810707456978967</v>
      </c>
      <c r="J9" s="33">
        <f t="shared" si="0"/>
        <v>17.200062170601782</v>
      </c>
      <c r="K9" s="33">
        <f t="shared" si="0"/>
        <v>18.42426565583429</v>
      </c>
    </row>
    <row r="11" spans="1:11" x14ac:dyDescent="0.35">
      <c r="A11" t="s">
        <v>11</v>
      </c>
      <c r="B11" s="193" t="s">
        <v>614</v>
      </c>
      <c r="C11" s="193" t="s">
        <v>615</v>
      </c>
      <c r="D11" s="193" t="s">
        <v>616</v>
      </c>
      <c r="F11" s="193" t="s">
        <v>617</v>
      </c>
      <c r="G11" s="193" t="s">
        <v>618</v>
      </c>
      <c r="H11" s="193" t="s">
        <v>619</v>
      </c>
      <c r="I11">
        <v>24.1</v>
      </c>
      <c r="J11">
        <v>24.3</v>
      </c>
      <c r="K11">
        <v>23.9</v>
      </c>
    </row>
    <row r="12" spans="1:11" x14ac:dyDescent="0.35">
      <c r="A12" t="s">
        <v>15</v>
      </c>
      <c r="B12" s="193" t="s">
        <v>620</v>
      </c>
      <c r="C12" s="193" t="s">
        <v>621</v>
      </c>
      <c r="D12" s="193" t="s">
        <v>622</v>
      </c>
      <c r="F12" s="193" t="s">
        <v>623</v>
      </c>
      <c r="G12" s="193" t="s">
        <v>624</v>
      </c>
      <c r="H12" s="193" t="s">
        <v>625</v>
      </c>
      <c r="I12">
        <v>32.200000000000003</v>
      </c>
      <c r="J12">
        <v>31.6</v>
      </c>
      <c r="K12">
        <v>32.799999999999997</v>
      </c>
    </row>
    <row r="13" spans="1:11" x14ac:dyDescent="0.35">
      <c r="A13" t="s">
        <v>18</v>
      </c>
      <c r="B13" s="193" t="s">
        <v>626</v>
      </c>
      <c r="C13" s="193" t="s">
        <v>627</v>
      </c>
      <c r="D13" s="193" t="s">
        <v>628</v>
      </c>
      <c r="F13" s="193" t="s">
        <v>629</v>
      </c>
      <c r="G13" s="193" t="s">
        <v>630</v>
      </c>
      <c r="H13" s="193" t="s">
        <v>631</v>
      </c>
      <c r="I13">
        <v>14.7</v>
      </c>
      <c r="J13">
        <v>13.8</v>
      </c>
      <c r="K13">
        <v>15.5</v>
      </c>
    </row>
    <row r="14" spans="1:11" x14ac:dyDescent="0.35">
      <c r="A14" t="s">
        <v>22</v>
      </c>
      <c r="B14" s="193" t="s">
        <v>632</v>
      </c>
      <c r="C14" s="193" t="s">
        <v>633</v>
      </c>
      <c r="D14" s="193" t="s">
        <v>634</v>
      </c>
      <c r="F14" s="193" t="s">
        <v>635</v>
      </c>
      <c r="G14" s="193" t="s">
        <v>636</v>
      </c>
      <c r="H14" s="193" t="s">
        <v>637</v>
      </c>
      <c r="I14">
        <v>12.4</v>
      </c>
      <c r="J14">
        <v>11.6</v>
      </c>
      <c r="K14">
        <v>13.1</v>
      </c>
    </row>
    <row r="15" spans="1:11" x14ac:dyDescent="0.35">
      <c r="A15" t="s">
        <v>25</v>
      </c>
      <c r="B15" s="193" t="s">
        <v>638</v>
      </c>
      <c r="C15" s="193" t="s">
        <v>639</v>
      </c>
      <c r="D15" s="193" t="s">
        <v>640</v>
      </c>
      <c r="F15" s="193" t="s">
        <v>641</v>
      </c>
      <c r="G15" s="193" t="s">
        <v>642</v>
      </c>
      <c r="H15" s="193" t="s">
        <v>643</v>
      </c>
      <c r="I15">
        <v>14.9</v>
      </c>
      <c r="J15" s="33">
        <v>14</v>
      </c>
      <c r="K15">
        <v>15.8</v>
      </c>
    </row>
    <row r="16" spans="1:11" x14ac:dyDescent="0.35">
      <c r="A16" t="s">
        <v>26</v>
      </c>
      <c r="B16" s="193" t="s">
        <v>644</v>
      </c>
      <c r="C16" s="193" t="s">
        <v>645</v>
      </c>
      <c r="D16" s="193" t="s">
        <v>646</v>
      </c>
      <c r="F16" s="193" t="s">
        <v>647</v>
      </c>
      <c r="G16" s="193" t="s">
        <v>648</v>
      </c>
      <c r="H16" s="193" t="s">
        <v>649</v>
      </c>
      <c r="I16">
        <v>29.3</v>
      </c>
      <c r="J16" s="33">
        <v>29</v>
      </c>
      <c r="K16">
        <v>29.6</v>
      </c>
    </row>
    <row r="17" spans="1:11" x14ac:dyDescent="0.35">
      <c r="A17" t="s">
        <v>29</v>
      </c>
      <c r="B17" s="193" t="s">
        <v>650</v>
      </c>
      <c r="C17" s="193" t="s">
        <v>651</v>
      </c>
      <c r="D17" s="193" t="s">
        <v>652</v>
      </c>
      <c r="F17" s="193" t="s">
        <v>653</v>
      </c>
      <c r="G17" s="193" t="s">
        <v>654</v>
      </c>
      <c r="H17" s="193" t="s">
        <v>655</v>
      </c>
      <c r="I17" s="33">
        <v>11</v>
      </c>
      <c r="J17">
        <v>10.5</v>
      </c>
      <c r="K17">
        <v>11.4</v>
      </c>
    </row>
    <row r="18" spans="1:11" x14ac:dyDescent="0.35">
      <c r="A18" t="s">
        <v>32</v>
      </c>
      <c r="B18" s="193" t="s">
        <v>656</v>
      </c>
      <c r="C18" s="193" t="s">
        <v>657</v>
      </c>
      <c r="D18" s="193" t="s">
        <v>658</v>
      </c>
      <c r="F18" s="193" t="s">
        <v>659</v>
      </c>
      <c r="G18" s="193" t="s">
        <v>660</v>
      </c>
      <c r="H18" s="193" t="s">
        <v>661</v>
      </c>
      <c r="I18">
        <v>22.3</v>
      </c>
      <c r="J18">
        <v>21.3</v>
      </c>
      <c r="K18">
        <v>23.2</v>
      </c>
    </row>
    <row r="19" spans="1:11" x14ac:dyDescent="0.35">
      <c r="A19" t="s">
        <v>35</v>
      </c>
      <c r="B19" s="193" t="s">
        <v>662</v>
      </c>
      <c r="C19" s="193" t="s">
        <v>663</v>
      </c>
      <c r="D19" s="193" t="s">
        <v>664</v>
      </c>
      <c r="F19" s="193" t="s">
        <v>665</v>
      </c>
      <c r="G19" s="193" t="s">
        <v>666</v>
      </c>
      <c r="H19" s="193" t="s">
        <v>667</v>
      </c>
      <c r="I19">
        <v>11.7</v>
      </c>
      <c r="J19">
        <v>11.2</v>
      </c>
      <c r="K19">
        <v>12.1</v>
      </c>
    </row>
    <row r="20" spans="1:11" x14ac:dyDescent="0.35">
      <c r="A20" t="s">
        <v>38</v>
      </c>
      <c r="B20" s="193" t="s">
        <v>668</v>
      </c>
      <c r="C20" s="193" t="s">
        <v>669</v>
      </c>
      <c r="D20" s="193" t="s">
        <v>670</v>
      </c>
      <c r="F20" s="193" t="s">
        <v>671</v>
      </c>
      <c r="G20" s="193" t="s">
        <v>672</v>
      </c>
      <c r="H20" s="193" t="s">
        <v>673</v>
      </c>
      <c r="I20" s="33">
        <v>22</v>
      </c>
      <c r="J20">
        <v>21.5</v>
      </c>
      <c r="K20">
        <v>22.5</v>
      </c>
    </row>
    <row r="21" spans="1:11" x14ac:dyDescent="0.35">
      <c r="A21" t="s">
        <v>41</v>
      </c>
      <c r="B21" s="193" t="s">
        <v>674</v>
      </c>
      <c r="C21" s="193" t="s">
        <v>675</v>
      </c>
      <c r="D21" s="193" t="s">
        <v>676</v>
      </c>
      <c r="F21" s="193" t="s">
        <v>677</v>
      </c>
      <c r="G21" s="193" t="s">
        <v>678</v>
      </c>
      <c r="H21" s="193" t="s">
        <v>679</v>
      </c>
      <c r="I21">
        <v>30.8</v>
      </c>
      <c r="J21">
        <v>30.2</v>
      </c>
      <c r="K21">
        <v>31.4</v>
      </c>
    </row>
    <row r="22" spans="1:11" x14ac:dyDescent="0.35">
      <c r="A22" t="s">
        <v>44</v>
      </c>
      <c r="B22" s="193" t="s">
        <v>680</v>
      </c>
      <c r="C22" s="193" t="s">
        <v>681</v>
      </c>
      <c r="D22" s="193" t="s">
        <v>682</v>
      </c>
      <c r="F22" s="193" t="s">
        <v>683</v>
      </c>
      <c r="G22" s="193" t="s">
        <v>684</v>
      </c>
      <c r="H22" s="193" t="s">
        <v>685</v>
      </c>
      <c r="I22">
        <v>22.2</v>
      </c>
      <c r="J22">
        <v>21.7</v>
      </c>
      <c r="K22">
        <v>22.7</v>
      </c>
    </row>
    <row r="23" spans="1:11" x14ac:dyDescent="0.35">
      <c r="A23" t="s">
        <v>47</v>
      </c>
      <c r="B23" s="193" t="s">
        <v>686</v>
      </c>
      <c r="C23" s="193" t="s">
        <v>687</v>
      </c>
      <c r="D23" s="193" t="s">
        <v>688</v>
      </c>
      <c r="F23" s="193" t="s">
        <v>689</v>
      </c>
      <c r="G23" s="193" t="s">
        <v>690</v>
      </c>
      <c r="H23" s="193" t="s">
        <v>691</v>
      </c>
      <c r="I23">
        <v>15.8</v>
      </c>
      <c r="J23">
        <v>15.7</v>
      </c>
      <c r="K23" s="33">
        <v>16</v>
      </c>
    </row>
    <row r="24" spans="1:11" x14ac:dyDescent="0.35">
      <c r="A24" s="31" t="s">
        <v>50</v>
      </c>
      <c r="B24" s="194" t="s">
        <v>692</v>
      </c>
      <c r="C24" s="194" t="s">
        <v>693</v>
      </c>
      <c r="D24" s="194" t="s">
        <v>694</v>
      </c>
      <c r="E24" s="31"/>
      <c r="F24" s="193" t="s">
        <v>695</v>
      </c>
      <c r="G24" s="194" t="s">
        <v>696</v>
      </c>
      <c r="H24" s="194" t="s">
        <v>697</v>
      </c>
      <c r="I24" s="31">
        <v>18.100000000000001</v>
      </c>
      <c r="J24" s="31">
        <v>17.7</v>
      </c>
      <c r="K24" s="31">
        <v>18.5</v>
      </c>
    </row>
  </sheetData>
  <mergeCells count="5">
    <mergeCell ref="A2:A4"/>
    <mergeCell ref="F2:K2"/>
    <mergeCell ref="B2:D3"/>
    <mergeCell ref="F3:H3"/>
    <mergeCell ref="I3:K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FDD7-FB7C-49D3-9F5B-F47F7CE11640}">
  <sheetPr>
    <tabColor theme="5"/>
  </sheetPr>
  <dimension ref="A1:L22"/>
  <sheetViews>
    <sheetView workbookViewId="0">
      <selection activeCell="D30" sqref="D30"/>
    </sheetView>
  </sheetViews>
  <sheetFormatPr defaultRowHeight="14.5" x14ac:dyDescent="0.35"/>
  <cols>
    <col min="1" max="1" width="8.7265625" style="499"/>
    <col min="2" max="2" width="13.453125" customWidth="1"/>
    <col min="3" max="3" width="13.90625" customWidth="1"/>
    <col min="4" max="4" width="14.1796875" customWidth="1"/>
    <col min="5" max="5" width="11.54296875" customWidth="1"/>
    <col min="6" max="6" width="9.7265625" customWidth="1"/>
    <col min="7" max="7" width="9.1796875" customWidth="1"/>
    <col min="8" max="8" width="5.1796875" customWidth="1"/>
    <col min="9" max="9" width="11.7265625" customWidth="1"/>
    <col min="10" max="10" width="9.7265625" customWidth="1"/>
    <col min="11" max="11" width="10.08984375" customWidth="1"/>
    <col min="12" max="12" width="11.36328125" customWidth="1"/>
  </cols>
  <sheetData>
    <row r="1" spans="2:12" ht="15.5" x14ac:dyDescent="0.35">
      <c r="B1" s="519" t="s">
        <v>1180</v>
      </c>
    </row>
    <row r="2" spans="2:12" x14ac:dyDescent="0.35">
      <c r="B2" s="450" t="s">
        <v>0</v>
      </c>
      <c r="C2" s="520" t="s">
        <v>606</v>
      </c>
      <c r="D2" s="521" t="s">
        <v>698</v>
      </c>
      <c r="E2" s="521"/>
      <c r="F2" s="521"/>
      <c r="G2" s="521"/>
      <c r="H2" s="522"/>
      <c r="I2" s="521" t="s">
        <v>57</v>
      </c>
      <c r="J2" s="521"/>
      <c r="K2" s="521"/>
      <c r="L2" s="521"/>
    </row>
    <row r="3" spans="2:12" ht="78" x14ac:dyDescent="0.35">
      <c r="B3" s="451"/>
      <c r="C3" s="523"/>
      <c r="D3" s="524" t="s">
        <v>699</v>
      </c>
      <c r="E3" s="525" t="s">
        <v>700</v>
      </c>
      <c r="F3" s="524" t="s">
        <v>701</v>
      </c>
      <c r="G3" s="525" t="s">
        <v>465</v>
      </c>
      <c r="H3" s="526"/>
      <c r="I3" s="524" t="s">
        <v>699</v>
      </c>
      <c r="J3" s="525" t="s">
        <v>700</v>
      </c>
      <c r="K3" s="524" t="s">
        <v>701</v>
      </c>
      <c r="L3" s="525" t="s">
        <v>465</v>
      </c>
    </row>
    <row r="4" spans="2:12" x14ac:dyDescent="0.35">
      <c r="B4" s="74" t="s">
        <v>1</v>
      </c>
      <c r="C4" s="196" t="s">
        <v>702</v>
      </c>
      <c r="D4" s="196" t="s">
        <v>703</v>
      </c>
      <c r="E4" s="196" t="s">
        <v>704</v>
      </c>
      <c r="F4" s="196" t="s">
        <v>705</v>
      </c>
      <c r="G4" s="196">
        <v>457</v>
      </c>
      <c r="H4" s="76"/>
      <c r="I4" s="76">
        <v>83.9</v>
      </c>
      <c r="J4" s="76">
        <v>14.4</v>
      </c>
      <c r="K4" s="76">
        <v>1.4</v>
      </c>
      <c r="L4" s="76">
        <v>0.4</v>
      </c>
    </row>
    <row r="5" spans="2:12" x14ac:dyDescent="0.35">
      <c r="B5" s="74"/>
      <c r="C5" s="196"/>
      <c r="D5" s="196"/>
      <c r="E5" s="196"/>
      <c r="F5" s="196"/>
      <c r="G5" s="196"/>
      <c r="H5" s="76"/>
      <c r="I5" s="76"/>
      <c r="J5" s="76"/>
      <c r="K5" s="76"/>
      <c r="L5" s="76"/>
    </row>
    <row r="6" spans="2:12" x14ac:dyDescent="0.35">
      <c r="B6" s="74" t="s">
        <v>3</v>
      </c>
      <c r="C6" s="196">
        <v>55076</v>
      </c>
      <c r="D6" s="196">
        <v>45732</v>
      </c>
      <c r="E6" s="196">
        <v>8506</v>
      </c>
      <c r="F6" s="196">
        <v>593</v>
      </c>
      <c r="G6" s="196">
        <v>245</v>
      </c>
      <c r="H6" s="76"/>
      <c r="I6" s="77">
        <f>D6/$C6*100</f>
        <v>83.034352531048</v>
      </c>
      <c r="J6" s="77">
        <f t="shared" ref="J6:L7" si="0">E6/$C6*100</f>
        <v>15.444113588495897</v>
      </c>
      <c r="K6" s="77">
        <f t="shared" si="0"/>
        <v>1.0766940228048516</v>
      </c>
      <c r="L6" s="77">
        <f t="shared" si="0"/>
        <v>0.44483985765124562</v>
      </c>
    </row>
    <row r="7" spans="2:12" x14ac:dyDescent="0.35">
      <c r="B7" s="74" t="s">
        <v>7</v>
      </c>
      <c r="C7" s="196">
        <v>50301</v>
      </c>
      <c r="D7" s="196">
        <v>42634</v>
      </c>
      <c r="E7" s="196">
        <v>6622</v>
      </c>
      <c r="F7" s="196">
        <v>833</v>
      </c>
      <c r="G7" s="196">
        <v>212</v>
      </c>
      <c r="H7" s="76"/>
      <c r="I7" s="77">
        <f>D7/$C7*100</f>
        <v>84.757758295063709</v>
      </c>
      <c r="J7" s="77">
        <f t="shared" si="0"/>
        <v>13.164748215741238</v>
      </c>
      <c r="K7" s="77">
        <f t="shared" si="0"/>
        <v>1.6560306952148069</v>
      </c>
      <c r="L7" s="77">
        <f t="shared" si="0"/>
        <v>0.421462793980239</v>
      </c>
    </row>
    <row r="8" spans="2:12" x14ac:dyDescent="0.35">
      <c r="B8" s="74"/>
      <c r="C8" s="196"/>
      <c r="D8" s="196"/>
      <c r="E8" s="196"/>
      <c r="F8" s="196"/>
      <c r="G8" s="196"/>
      <c r="H8" s="76"/>
      <c r="I8" s="76"/>
      <c r="J8" s="76"/>
      <c r="K8" s="76"/>
      <c r="L8" s="76"/>
    </row>
    <row r="9" spans="2:12" x14ac:dyDescent="0.35">
      <c r="B9" s="74" t="s">
        <v>11</v>
      </c>
      <c r="C9" s="196" t="s">
        <v>706</v>
      </c>
      <c r="D9" s="196" t="s">
        <v>707</v>
      </c>
      <c r="E9" s="196">
        <v>452</v>
      </c>
      <c r="F9" s="196">
        <v>37</v>
      </c>
      <c r="G9" s="196">
        <v>23</v>
      </c>
      <c r="H9" s="76"/>
      <c r="I9" s="76">
        <v>85.1</v>
      </c>
      <c r="J9" s="76">
        <v>13.2</v>
      </c>
      <c r="K9" s="76">
        <v>1.1000000000000001</v>
      </c>
      <c r="L9" s="76">
        <v>0.7</v>
      </c>
    </row>
    <row r="10" spans="2:12" x14ac:dyDescent="0.35">
      <c r="B10" s="74" t="s">
        <v>15</v>
      </c>
      <c r="C10" s="196" t="s">
        <v>708</v>
      </c>
      <c r="D10" s="196" t="s">
        <v>709</v>
      </c>
      <c r="E10" s="196" t="s">
        <v>710</v>
      </c>
      <c r="F10" s="196">
        <v>51</v>
      </c>
      <c r="G10" s="196">
        <v>83</v>
      </c>
      <c r="H10" s="76"/>
      <c r="I10" s="76">
        <v>88.3</v>
      </c>
      <c r="J10" s="76">
        <v>10.4</v>
      </c>
      <c r="K10" s="76">
        <v>0.5</v>
      </c>
      <c r="L10" s="76">
        <v>0.8</v>
      </c>
    </row>
    <row r="11" spans="2:12" x14ac:dyDescent="0.35">
      <c r="B11" s="74" t="s">
        <v>18</v>
      </c>
      <c r="C11" s="196" t="s">
        <v>711</v>
      </c>
      <c r="D11" s="196" t="s">
        <v>712</v>
      </c>
      <c r="E11" s="196">
        <v>497</v>
      </c>
      <c r="F11" s="196">
        <v>46</v>
      </c>
      <c r="G11" s="196">
        <v>15</v>
      </c>
      <c r="H11" s="76"/>
      <c r="I11" s="76">
        <v>74.599999999999994</v>
      </c>
      <c r="J11" s="76">
        <v>22.7</v>
      </c>
      <c r="K11" s="76">
        <v>2.1</v>
      </c>
      <c r="L11" s="76">
        <v>0.7</v>
      </c>
    </row>
    <row r="12" spans="2:12" x14ac:dyDescent="0.35">
      <c r="B12" s="74" t="s">
        <v>22</v>
      </c>
      <c r="C12" s="196" t="s">
        <v>713</v>
      </c>
      <c r="D12" s="196" t="s">
        <v>714</v>
      </c>
      <c r="E12" s="196" t="s">
        <v>715</v>
      </c>
      <c r="F12" s="196">
        <v>169</v>
      </c>
      <c r="G12" s="196">
        <v>26</v>
      </c>
      <c r="H12" s="76"/>
      <c r="I12" s="76">
        <v>69.099999999999994</v>
      </c>
      <c r="J12" s="77">
        <v>27</v>
      </c>
      <c r="K12" s="76">
        <v>3.4</v>
      </c>
      <c r="L12" s="76">
        <v>0.5</v>
      </c>
    </row>
    <row r="13" spans="2:12" x14ac:dyDescent="0.35">
      <c r="B13" s="74" t="s">
        <v>25</v>
      </c>
      <c r="C13" s="196" t="s">
        <v>716</v>
      </c>
      <c r="D13" s="196" t="s">
        <v>717</v>
      </c>
      <c r="E13" s="196" t="s">
        <v>718</v>
      </c>
      <c r="F13" s="196">
        <v>133</v>
      </c>
      <c r="G13" s="196">
        <v>5</v>
      </c>
      <c r="H13" s="76"/>
      <c r="I13" s="76">
        <v>66.599999999999994</v>
      </c>
      <c r="J13" s="76">
        <v>29.6</v>
      </c>
      <c r="K13" s="76">
        <v>3.7</v>
      </c>
      <c r="L13" s="76">
        <v>0.1</v>
      </c>
    </row>
    <row r="14" spans="2:12" x14ac:dyDescent="0.35">
      <c r="B14" s="74" t="s">
        <v>26</v>
      </c>
      <c r="C14" s="196" t="s">
        <v>719</v>
      </c>
      <c r="D14" s="196" t="s">
        <v>720</v>
      </c>
      <c r="E14" s="196" t="s">
        <v>721</v>
      </c>
      <c r="F14" s="196">
        <v>159</v>
      </c>
      <c r="G14" s="196">
        <v>69</v>
      </c>
      <c r="H14" s="76"/>
      <c r="I14" s="76">
        <v>83.1</v>
      </c>
      <c r="J14" s="76">
        <v>15.7</v>
      </c>
      <c r="K14" s="76">
        <v>0.9</v>
      </c>
      <c r="L14" s="76">
        <v>0.4</v>
      </c>
    </row>
    <row r="15" spans="2:12" x14ac:dyDescent="0.35">
      <c r="B15" s="74" t="s">
        <v>29</v>
      </c>
      <c r="C15" s="196" t="s">
        <v>722</v>
      </c>
      <c r="D15" s="196" t="s">
        <v>723</v>
      </c>
      <c r="E15" s="196">
        <v>497</v>
      </c>
      <c r="F15" s="196">
        <v>65</v>
      </c>
      <c r="G15" s="196">
        <v>16</v>
      </c>
      <c r="H15" s="76"/>
      <c r="I15" s="76">
        <v>77.2</v>
      </c>
      <c r="J15" s="76">
        <v>19.600000000000001</v>
      </c>
      <c r="K15" s="76">
        <v>2.6</v>
      </c>
      <c r="L15" s="76">
        <v>0.6</v>
      </c>
    </row>
    <row r="16" spans="2:12" x14ac:dyDescent="0.35">
      <c r="B16" s="74" t="s">
        <v>32</v>
      </c>
      <c r="C16" s="196" t="s">
        <v>724</v>
      </c>
      <c r="D16" s="196" t="s">
        <v>725</v>
      </c>
      <c r="E16" s="196" t="s">
        <v>726</v>
      </c>
      <c r="F16" s="196">
        <v>205</v>
      </c>
      <c r="G16" s="196">
        <v>31</v>
      </c>
      <c r="H16" s="76"/>
      <c r="I16" s="77">
        <v>88</v>
      </c>
      <c r="J16" s="76">
        <v>10.4</v>
      </c>
      <c r="K16" s="76">
        <v>1.4</v>
      </c>
      <c r="L16" s="76">
        <v>0.2</v>
      </c>
    </row>
    <row r="17" spans="2:12" x14ac:dyDescent="0.35">
      <c r="B17" s="74" t="s">
        <v>35</v>
      </c>
      <c r="C17" s="196" t="s">
        <v>727</v>
      </c>
      <c r="D17" s="196" t="s">
        <v>728</v>
      </c>
      <c r="E17" s="196">
        <v>418</v>
      </c>
      <c r="F17" s="196">
        <v>32</v>
      </c>
      <c r="G17" s="196">
        <v>12</v>
      </c>
      <c r="H17" s="76"/>
      <c r="I17" s="76">
        <v>78.599999999999994</v>
      </c>
      <c r="J17" s="76">
        <v>19.399999999999999</v>
      </c>
      <c r="K17" s="76">
        <v>1.5</v>
      </c>
      <c r="L17" s="76">
        <v>0.6</v>
      </c>
    </row>
    <row r="18" spans="2:12" x14ac:dyDescent="0.35">
      <c r="B18" s="74" t="s">
        <v>38</v>
      </c>
      <c r="C18" s="196" t="s">
        <v>729</v>
      </c>
      <c r="D18" s="196" t="s">
        <v>730</v>
      </c>
      <c r="E18" s="196" t="s">
        <v>731</v>
      </c>
      <c r="F18" s="196">
        <v>159</v>
      </c>
      <c r="G18" s="196">
        <v>77</v>
      </c>
      <c r="H18" s="76"/>
      <c r="I18" s="76">
        <v>85.6</v>
      </c>
      <c r="J18" s="76">
        <v>12.5</v>
      </c>
      <c r="K18" s="76">
        <v>1.3</v>
      </c>
      <c r="L18" s="76">
        <v>0.6</v>
      </c>
    </row>
    <row r="19" spans="2:12" x14ac:dyDescent="0.35">
      <c r="B19" s="74" t="s">
        <v>41</v>
      </c>
      <c r="C19" s="196" t="s">
        <v>732</v>
      </c>
      <c r="D19" s="196" t="s">
        <v>733</v>
      </c>
      <c r="E19" s="196" t="s">
        <v>734</v>
      </c>
      <c r="F19" s="196">
        <v>133</v>
      </c>
      <c r="G19" s="196">
        <v>27</v>
      </c>
      <c r="H19" s="76"/>
      <c r="I19" s="76">
        <v>87.1</v>
      </c>
      <c r="J19" s="76">
        <v>11.4</v>
      </c>
      <c r="K19" s="76">
        <v>1.2</v>
      </c>
      <c r="L19" s="76">
        <v>0.2</v>
      </c>
    </row>
    <row r="20" spans="2:12" x14ac:dyDescent="0.35">
      <c r="B20" s="74" t="s">
        <v>44</v>
      </c>
      <c r="C20" s="196" t="s">
        <v>735</v>
      </c>
      <c r="D20" s="196" t="s">
        <v>736</v>
      </c>
      <c r="E20" s="196" t="s">
        <v>737</v>
      </c>
      <c r="F20" s="196">
        <v>105</v>
      </c>
      <c r="G20" s="196">
        <v>34</v>
      </c>
      <c r="H20" s="76"/>
      <c r="I20" s="76">
        <v>86.9</v>
      </c>
      <c r="J20" s="76">
        <v>11.7</v>
      </c>
      <c r="K20" s="76">
        <v>1.1000000000000001</v>
      </c>
      <c r="L20" s="76">
        <v>0.3</v>
      </c>
    </row>
    <row r="21" spans="2:12" x14ac:dyDescent="0.35">
      <c r="B21" s="74" t="s">
        <v>47</v>
      </c>
      <c r="C21" s="196" t="s">
        <v>738</v>
      </c>
      <c r="D21" s="196" t="s">
        <v>739</v>
      </c>
      <c r="E21" s="196">
        <v>836</v>
      </c>
      <c r="F21" s="196">
        <v>59</v>
      </c>
      <c r="G21" s="196">
        <v>30</v>
      </c>
      <c r="H21" s="76"/>
      <c r="I21" s="76">
        <v>83.9</v>
      </c>
      <c r="J21" s="76">
        <v>14.6</v>
      </c>
      <c r="K21" s="77">
        <v>1</v>
      </c>
      <c r="L21" s="76">
        <v>0.5</v>
      </c>
    </row>
    <row r="22" spans="2:12" x14ac:dyDescent="0.35">
      <c r="B22" s="78" t="s">
        <v>50</v>
      </c>
      <c r="C22" s="197" t="s">
        <v>740</v>
      </c>
      <c r="D22" s="197" t="s">
        <v>741</v>
      </c>
      <c r="E22" s="197">
        <v>680</v>
      </c>
      <c r="F22" s="197">
        <v>73</v>
      </c>
      <c r="G22" s="197">
        <v>9</v>
      </c>
      <c r="H22" s="73"/>
      <c r="I22" s="73">
        <v>84.3</v>
      </c>
      <c r="J22" s="84">
        <v>14</v>
      </c>
      <c r="K22" s="73">
        <v>1.5</v>
      </c>
      <c r="L22" s="73">
        <v>0.2</v>
      </c>
    </row>
  </sheetData>
  <mergeCells count="5">
    <mergeCell ref="B2:B3"/>
    <mergeCell ref="C2:C3"/>
    <mergeCell ref="D2:G2"/>
    <mergeCell ref="H2:H3"/>
    <mergeCell ref="I2:L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DA42-1CB4-4030-B5ED-AD56949072E7}">
  <sheetPr>
    <tabColor theme="5"/>
  </sheetPr>
  <dimension ref="A1:I21"/>
  <sheetViews>
    <sheetView workbookViewId="0">
      <selection activeCell="L13" sqref="L13"/>
    </sheetView>
  </sheetViews>
  <sheetFormatPr defaultRowHeight="14.5" x14ac:dyDescent="0.35"/>
  <cols>
    <col min="1" max="1" width="14.54296875" customWidth="1"/>
    <col min="3" max="3" width="5.453125" bestFit="1" customWidth="1"/>
    <col min="4" max="5" width="3.54296875" bestFit="1" customWidth="1"/>
    <col min="6" max="7" width="5.453125" bestFit="1" customWidth="1"/>
    <col min="8" max="9" width="3.54296875" bestFit="1" customWidth="1"/>
  </cols>
  <sheetData>
    <row r="1" spans="1:9" x14ac:dyDescent="0.35">
      <c r="A1" s="288" t="s">
        <v>1181</v>
      </c>
      <c r="B1" s="103"/>
      <c r="C1" s="103"/>
      <c r="D1" s="103"/>
      <c r="E1" s="103"/>
      <c r="F1" s="103"/>
      <c r="G1" s="103"/>
      <c r="H1" s="103"/>
    </row>
    <row r="2" spans="1:9" ht="50" x14ac:dyDescent="0.35">
      <c r="A2" s="198" t="s">
        <v>0</v>
      </c>
      <c r="B2" s="202" t="s">
        <v>825</v>
      </c>
      <c r="C2" s="202" t="s">
        <v>742</v>
      </c>
      <c r="D2" s="203" t="s">
        <v>743</v>
      </c>
      <c r="E2" s="203" t="s">
        <v>744</v>
      </c>
      <c r="F2" s="202" t="s">
        <v>745</v>
      </c>
      <c r="G2" s="202" t="s">
        <v>746</v>
      </c>
      <c r="H2" s="203" t="s">
        <v>747</v>
      </c>
      <c r="I2" s="203" t="s">
        <v>506</v>
      </c>
    </row>
    <row r="3" spans="1:9" x14ac:dyDescent="0.35">
      <c r="A3" s="74" t="s">
        <v>1</v>
      </c>
      <c r="B3" s="199">
        <v>386571</v>
      </c>
      <c r="C3" s="74">
        <v>10.3</v>
      </c>
      <c r="D3" s="74">
        <v>0.1</v>
      </c>
      <c r="E3" s="74">
        <v>0.3</v>
      </c>
      <c r="F3" s="192">
        <v>5</v>
      </c>
      <c r="G3" s="74">
        <v>82.3</v>
      </c>
      <c r="H3" s="74">
        <v>1.2</v>
      </c>
      <c r="I3" s="74">
        <v>0.8</v>
      </c>
    </row>
    <row r="4" spans="1:9" x14ac:dyDescent="0.35">
      <c r="A4" s="74"/>
      <c r="B4" s="199"/>
      <c r="C4" s="74"/>
      <c r="D4" s="74"/>
      <c r="E4" s="74"/>
      <c r="F4" s="74"/>
      <c r="G4" s="74"/>
      <c r="H4" s="74"/>
      <c r="I4" s="74"/>
    </row>
    <row r="5" spans="1:9" x14ac:dyDescent="0.35">
      <c r="A5" s="74" t="s">
        <v>3</v>
      </c>
      <c r="B5" s="200" t="s">
        <v>826</v>
      </c>
      <c r="C5" s="192">
        <v>15.465152989233733</v>
      </c>
      <c r="D5" s="192">
        <v>0.15398790003028215</v>
      </c>
      <c r="E5" s="192">
        <v>0.23839130967031127</v>
      </c>
      <c r="F5" s="192">
        <v>1.1159290495918355</v>
      </c>
      <c r="G5" s="192">
        <v>80.861043638495687</v>
      </c>
      <c r="H5" s="192">
        <v>1.2544537295353946</v>
      </c>
      <c r="I5" s="192">
        <v>0.9110413834427572</v>
      </c>
    </row>
    <row r="6" spans="1:9" x14ac:dyDescent="0.35">
      <c r="A6" s="74" t="s">
        <v>7</v>
      </c>
      <c r="B6" s="200" t="s">
        <v>827</v>
      </c>
      <c r="C6" s="192">
        <v>6.8891443785550042</v>
      </c>
      <c r="D6" s="192">
        <v>0.11280925295205824</v>
      </c>
      <c r="E6" s="192">
        <v>0.31119793917809169</v>
      </c>
      <c r="F6" s="192">
        <v>7.5374734185093617</v>
      </c>
      <c r="G6" s="192">
        <v>83.284348472536777</v>
      </c>
      <c r="H6" s="192">
        <v>1.1471101813592435</v>
      </c>
      <c r="I6" s="192">
        <v>0.71791635690945876</v>
      </c>
    </row>
    <row r="7" spans="1:9" x14ac:dyDescent="0.35">
      <c r="A7" s="74"/>
      <c r="B7" s="199"/>
      <c r="C7" s="74"/>
      <c r="D7" s="74"/>
      <c r="E7" s="74"/>
      <c r="F7" s="74"/>
      <c r="G7" s="74"/>
      <c r="H7" s="74"/>
      <c r="I7" s="74"/>
    </row>
    <row r="8" spans="1:9" x14ac:dyDescent="0.35">
      <c r="A8" s="74" t="s">
        <v>11</v>
      </c>
      <c r="B8" s="199">
        <v>10795</v>
      </c>
      <c r="C8" s="74">
        <v>12.4</v>
      </c>
      <c r="D8" s="74">
        <v>0.2</v>
      </c>
      <c r="E8" s="74">
        <v>0.1</v>
      </c>
      <c r="F8" s="74">
        <v>2.2000000000000002</v>
      </c>
      <c r="G8" s="74">
        <v>81.900000000000006</v>
      </c>
      <c r="H8" s="74">
        <v>2.1</v>
      </c>
      <c r="I8" s="74">
        <v>1.1000000000000001</v>
      </c>
    </row>
    <row r="9" spans="1:9" x14ac:dyDescent="0.35">
      <c r="A9" s="74" t="s">
        <v>15</v>
      </c>
      <c r="B9" s="199">
        <v>21123</v>
      </c>
      <c r="C9" s="74">
        <v>17.899999999999999</v>
      </c>
      <c r="D9" s="74">
        <v>0.2</v>
      </c>
      <c r="E9" s="74">
        <v>0.2</v>
      </c>
      <c r="F9" s="74">
        <v>2.8</v>
      </c>
      <c r="G9" s="74">
        <v>75.7</v>
      </c>
      <c r="H9" s="74">
        <v>1.7</v>
      </c>
      <c r="I9" s="74">
        <v>1.5</v>
      </c>
    </row>
    <row r="10" spans="1:9" x14ac:dyDescent="0.35">
      <c r="A10" s="74" t="s">
        <v>18</v>
      </c>
      <c r="B10" s="199">
        <v>12700</v>
      </c>
      <c r="C10" s="74">
        <v>11.9</v>
      </c>
      <c r="D10" s="74">
        <v>0.2</v>
      </c>
      <c r="E10" s="74">
        <v>0.2</v>
      </c>
      <c r="F10" s="74">
        <v>2.2999999999999998</v>
      </c>
      <c r="G10" s="74">
        <v>83.2</v>
      </c>
      <c r="H10" s="74">
        <v>1.4</v>
      </c>
      <c r="I10" s="74">
        <v>0.9</v>
      </c>
    </row>
    <row r="11" spans="1:9" x14ac:dyDescent="0.35">
      <c r="A11" s="74" t="s">
        <v>22</v>
      </c>
      <c r="B11" s="199">
        <v>35259</v>
      </c>
      <c r="C11" s="74">
        <v>8.5</v>
      </c>
      <c r="D11" s="74">
        <v>0.1</v>
      </c>
      <c r="E11" s="74">
        <v>0.3</v>
      </c>
      <c r="F11" s="74">
        <v>3.5</v>
      </c>
      <c r="G11" s="74">
        <v>85.5</v>
      </c>
      <c r="H11" s="74">
        <v>1.4</v>
      </c>
      <c r="I11" s="74">
        <v>0.7</v>
      </c>
    </row>
    <row r="12" spans="1:9" x14ac:dyDescent="0.35">
      <c r="A12" s="74" t="s">
        <v>25</v>
      </c>
      <c r="B12" s="199">
        <v>20616</v>
      </c>
      <c r="C12" s="74">
        <v>6.6</v>
      </c>
      <c r="D12" s="74">
        <v>0.1</v>
      </c>
      <c r="E12" s="74">
        <v>0.3</v>
      </c>
      <c r="F12" s="74">
        <v>8.1</v>
      </c>
      <c r="G12" s="74">
        <v>83.4</v>
      </c>
      <c r="H12" s="74">
        <v>1.2</v>
      </c>
      <c r="I12" s="74">
        <v>0.4</v>
      </c>
    </row>
    <row r="13" spans="1:9" x14ac:dyDescent="0.35">
      <c r="A13" s="74" t="s">
        <v>26</v>
      </c>
      <c r="B13" s="199">
        <v>43744</v>
      </c>
      <c r="C13" s="74">
        <v>18.399999999999999</v>
      </c>
      <c r="D13" s="74">
        <v>0.2</v>
      </c>
      <c r="E13" s="74">
        <v>0.2</v>
      </c>
      <c r="F13" s="74">
        <v>1.2</v>
      </c>
      <c r="G13" s="74">
        <v>77.3</v>
      </c>
      <c r="H13" s="74">
        <v>1.7</v>
      </c>
      <c r="I13" s="74">
        <v>1</v>
      </c>
    </row>
    <row r="14" spans="1:9" x14ac:dyDescent="0.35">
      <c r="A14" s="74" t="s">
        <v>29</v>
      </c>
      <c r="B14" s="199">
        <v>20371</v>
      </c>
      <c r="C14" s="74">
        <v>11</v>
      </c>
      <c r="D14" s="74">
        <v>0.1</v>
      </c>
      <c r="E14" s="74">
        <v>0.3</v>
      </c>
      <c r="F14" s="74">
        <v>8.1999999999999993</v>
      </c>
      <c r="G14" s="74">
        <v>77.400000000000006</v>
      </c>
      <c r="H14" s="74">
        <v>1.1000000000000001</v>
      </c>
      <c r="I14" s="74">
        <v>1.9</v>
      </c>
    </row>
    <row r="15" spans="1:9" x14ac:dyDescent="0.35">
      <c r="A15" s="74" t="s">
        <v>32</v>
      </c>
      <c r="B15" s="199">
        <v>50745</v>
      </c>
      <c r="C15" s="74">
        <v>5.0999999999999996</v>
      </c>
      <c r="D15" s="74">
        <v>0.1</v>
      </c>
      <c r="E15" s="74">
        <v>0.4</v>
      </c>
      <c r="F15" s="74">
        <v>7.5</v>
      </c>
      <c r="G15" s="74">
        <v>85.7</v>
      </c>
      <c r="H15" s="74">
        <v>0.7</v>
      </c>
      <c r="I15" s="74">
        <v>0.5</v>
      </c>
    </row>
    <row r="16" spans="1:9" x14ac:dyDescent="0.35">
      <c r="A16" s="74" t="s">
        <v>35</v>
      </c>
      <c r="B16" s="199">
        <v>16360</v>
      </c>
      <c r="C16" s="74">
        <v>9.6999999999999993</v>
      </c>
      <c r="D16" s="74">
        <v>0.1</v>
      </c>
      <c r="E16" s="74">
        <v>0.3</v>
      </c>
      <c r="F16" s="74">
        <v>4.5999999999999996</v>
      </c>
      <c r="G16" s="74">
        <v>83.2</v>
      </c>
      <c r="H16" s="74">
        <v>1.4</v>
      </c>
      <c r="I16" s="74">
        <v>0.7</v>
      </c>
    </row>
    <row r="17" spans="1:9" x14ac:dyDescent="0.35">
      <c r="A17" s="74" t="s">
        <v>38</v>
      </c>
      <c r="B17" s="199">
        <v>43443</v>
      </c>
      <c r="C17" s="74">
        <v>5.4</v>
      </c>
      <c r="D17" s="74">
        <v>0.1</v>
      </c>
      <c r="E17" s="74">
        <v>0.3</v>
      </c>
      <c r="F17" s="74">
        <v>3.3</v>
      </c>
      <c r="G17" s="74">
        <v>89.7</v>
      </c>
      <c r="H17" s="74">
        <v>0.5</v>
      </c>
      <c r="I17" s="74">
        <v>0.7</v>
      </c>
    </row>
    <row r="18" spans="1:9" x14ac:dyDescent="0.35">
      <c r="A18" s="74" t="s">
        <v>41</v>
      </c>
      <c r="B18" s="199">
        <v>24323</v>
      </c>
      <c r="C18" s="74">
        <v>6.2</v>
      </c>
      <c r="D18" s="74">
        <v>0.1</v>
      </c>
      <c r="E18" s="74">
        <v>0.2</v>
      </c>
      <c r="F18" s="74">
        <v>2</v>
      </c>
      <c r="G18" s="74">
        <v>90.3</v>
      </c>
      <c r="H18" s="74">
        <v>0.6</v>
      </c>
      <c r="I18" s="74">
        <v>0.6</v>
      </c>
    </row>
    <row r="19" spans="1:9" x14ac:dyDescent="0.35">
      <c r="A19" s="74" t="s">
        <v>44</v>
      </c>
      <c r="B19" s="199">
        <v>34672</v>
      </c>
      <c r="C19" s="74">
        <v>5.4</v>
      </c>
      <c r="D19" s="74">
        <v>0.1</v>
      </c>
      <c r="E19" s="74">
        <v>0.3</v>
      </c>
      <c r="F19" s="74">
        <v>8.1999999999999993</v>
      </c>
      <c r="G19" s="74">
        <v>84.4</v>
      </c>
      <c r="H19" s="74">
        <v>0.9</v>
      </c>
      <c r="I19" s="74">
        <v>0.6</v>
      </c>
    </row>
    <row r="20" spans="1:9" x14ac:dyDescent="0.35">
      <c r="A20" s="74" t="s">
        <v>47</v>
      </c>
      <c r="B20" s="199">
        <v>30396</v>
      </c>
      <c r="C20" s="74">
        <v>14.4</v>
      </c>
      <c r="D20" s="74">
        <v>0.1</v>
      </c>
      <c r="E20" s="74">
        <v>0.3</v>
      </c>
      <c r="F20" s="74">
        <v>4.5</v>
      </c>
      <c r="G20" s="74">
        <v>78.5</v>
      </c>
      <c r="H20" s="74">
        <v>1.3</v>
      </c>
      <c r="I20" s="74">
        <v>0.8</v>
      </c>
    </row>
    <row r="21" spans="1:9" x14ac:dyDescent="0.35">
      <c r="A21" s="78" t="s">
        <v>50</v>
      </c>
      <c r="B21" s="201">
        <v>22024</v>
      </c>
      <c r="C21" s="78">
        <v>19.899999999999999</v>
      </c>
      <c r="D21" s="78">
        <v>0.2</v>
      </c>
      <c r="E21" s="78">
        <v>0.3</v>
      </c>
      <c r="F21" s="78">
        <v>10</v>
      </c>
      <c r="G21" s="78">
        <v>67</v>
      </c>
      <c r="H21" s="78">
        <v>2.2000000000000002</v>
      </c>
      <c r="I21" s="78">
        <v>0.4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FDE7-C510-478E-9AEC-5EBF79E67444}">
  <sheetPr>
    <tabColor theme="5"/>
  </sheetPr>
  <dimension ref="A1:Q24"/>
  <sheetViews>
    <sheetView workbookViewId="0">
      <selection activeCell="B1" sqref="B1"/>
    </sheetView>
  </sheetViews>
  <sheetFormatPr defaultRowHeight="14.5" x14ac:dyDescent="0.35"/>
  <cols>
    <col min="1" max="1" width="8.7265625" style="499"/>
  </cols>
  <sheetData>
    <row r="1" spans="2:17" s="499" customFormat="1" x14ac:dyDescent="0.35">
      <c r="B1" s="35" t="s">
        <v>1182</v>
      </c>
    </row>
    <row r="2" spans="2:17" s="499" customFormat="1" ht="15" thickBot="1" x14ac:dyDescent="0.4"/>
    <row r="3" spans="2:17" ht="15" thickBot="1" x14ac:dyDescent="0.4">
      <c r="B3" s="452" t="s">
        <v>0</v>
      </c>
      <c r="C3" s="455" t="s">
        <v>53</v>
      </c>
      <c r="D3" s="455"/>
      <c r="E3" s="455"/>
      <c r="F3" s="37"/>
      <c r="G3" s="457" t="s">
        <v>111</v>
      </c>
      <c r="H3" s="457"/>
      <c r="I3" s="457"/>
      <c r="J3" s="457"/>
      <c r="K3" s="457"/>
      <c r="L3" s="457"/>
      <c r="M3" s="457"/>
      <c r="N3" s="38"/>
      <c r="O3" s="455" t="s">
        <v>112</v>
      </c>
      <c r="P3" s="455"/>
      <c r="Q3" s="455"/>
    </row>
    <row r="4" spans="2:17" ht="15" thickBot="1" x14ac:dyDescent="0.4">
      <c r="B4" s="453"/>
      <c r="C4" s="456"/>
      <c r="D4" s="456"/>
      <c r="E4" s="456"/>
      <c r="F4" s="36"/>
      <c r="G4" s="457" t="s">
        <v>113</v>
      </c>
      <c r="H4" s="457"/>
      <c r="I4" s="457"/>
      <c r="J4" s="38"/>
      <c r="K4" s="457" t="s">
        <v>114</v>
      </c>
      <c r="L4" s="457"/>
      <c r="M4" s="457"/>
      <c r="N4" s="39"/>
      <c r="O4" s="458"/>
      <c r="P4" s="458"/>
      <c r="Q4" s="458"/>
    </row>
    <row r="5" spans="2:17" ht="15" thickBot="1" x14ac:dyDescent="0.4">
      <c r="B5" s="454"/>
      <c r="C5" s="40" t="s">
        <v>58</v>
      </c>
      <c r="D5" s="40" t="s">
        <v>59</v>
      </c>
      <c r="E5" s="40" t="s">
        <v>60</v>
      </c>
      <c r="F5" s="41"/>
      <c r="G5" s="40" t="s">
        <v>58</v>
      </c>
      <c r="H5" s="40" t="s">
        <v>59</v>
      </c>
      <c r="I5" s="40" t="s">
        <v>60</v>
      </c>
      <c r="J5" s="41"/>
      <c r="K5" s="40" t="s">
        <v>58</v>
      </c>
      <c r="L5" s="40" t="s">
        <v>59</v>
      </c>
      <c r="M5" s="40" t="s">
        <v>60</v>
      </c>
      <c r="N5" s="41"/>
      <c r="O5" s="42" t="s">
        <v>58</v>
      </c>
      <c r="P5" s="42" t="s">
        <v>59</v>
      </c>
      <c r="Q5" s="42" t="s">
        <v>60</v>
      </c>
    </row>
    <row r="6" spans="2:17" x14ac:dyDescent="0.35">
      <c r="B6" s="39" t="s">
        <v>1</v>
      </c>
      <c r="C6" s="43" t="s">
        <v>115</v>
      </c>
      <c r="D6" s="43" t="s">
        <v>116</v>
      </c>
      <c r="E6" s="43" t="s">
        <v>117</v>
      </c>
      <c r="F6" s="43"/>
      <c r="G6" s="43" t="s">
        <v>118</v>
      </c>
      <c r="H6" s="43" t="s">
        <v>119</v>
      </c>
      <c r="I6" s="43" t="s">
        <v>120</v>
      </c>
      <c r="J6" s="39"/>
      <c r="K6" s="43" t="s">
        <v>121</v>
      </c>
      <c r="L6" s="43" t="s">
        <v>122</v>
      </c>
      <c r="M6" s="43" t="s">
        <v>123</v>
      </c>
      <c r="N6" s="39"/>
      <c r="O6" s="44">
        <v>87.3</v>
      </c>
      <c r="P6" s="44">
        <v>87.5</v>
      </c>
      <c r="Q6" s="44">
        <v>87.1</v>
      </c>
    </row>
    <row r="7" spans="2:17" x14ac:dyDescent="0.35">
      <c r="B7" s="39"/>
      <c r="C7" s="15"/>
      <c r="D7" s="15"/>
      <c r="E7" s="15"/>
      <c r="F7" s="39"/>
      <c r="G7" s="15"/>
      <c r="H7" s="15"/>
      <c r="I7" s="15"/>
      <c r="J7" s="39"/>
      <c r="K7" s="15"/>
      <c r="L7" s="15"/>
      <c r="M7" s="15"/>
      <c r="N7" s="39"/>
      <c r="O7" s="44"/>
      <c r="P7" s="44"/>
      <c r="Q7" s="44"/>
    </row>
    <row r="8" spans="2:17" x14ac:dyDescent="0.35">
      <c r="B8" s="39" t="s">
        <v>3</v>
      </c>
      <c r="C8" s="43">
        <f>D8+E8</f>
        <v>1008540</v>
      </c>
      <c r="D8" s="43">
        <v>474092</v>
      </c>
      <c r="E8" s="43">
        <v>534448</v>
      </c>
      <c r="F8" s="39"/>
      <c r="G8" s="43">
        <f>H8+I8</f>
        <v>946438</v>
      </c>
      <c r="H8" s="43">
        <v>445565</v>
      </c>
      <c r="I8" s="43">
        <v>500873</v>
      </c>
      <c r="J8" s="39"/>
      <c r="K8" s="43">
        <f>L8+M8</f>
        <v>58641</v>
      </c>
      <c r="L8" s="43">
        <v>26535</v>
      </c>
      <c r="M8" s="43">
        <v>32106</v>
      </c>
      <c r="N8" s="39"/>
      <c r="O8" s="44">
        <v>93.8</v>
      </c>
      <c r="P8" s="371">
        <v>94</v>
      </c>
      <c r="Q8" s="44">
        <v>93.7</v>
      </c>
    </row>
    <row r="9" spans="2:17" x14ac:dyDescent="0.35">
      <c r="B9" s="39" t="s">
        <v>7</v>
      </c>
      <c r="C9" s="43">
        <f>D9+E9</f>
        <v>867582</v>
      </c>
      <c r="D9" s="43">
        <v>425497</v>
      </c>
      <c r="E9" s="43">
        <v>442085</v>
      </c>
      <c r="F9" s="39"/>
      <c r="G9" s="43">
        <f>H9+I9</f>
        <v>690862</v>
      </c>
      <c r="H9" s="43">
        <v>341180</v>
      </c>
      <c r="I9" s="43">
        <v>349682</v>
      </c>
      <c r="J9" s="39"/>
      <c r="K9" s="43" t="s">
        <v>828</v>
      </c>
      <c r="L9" s="43">
        <v>81737</v>
      </c>
      <c r="M9" s="43">
        <v>90599</v>
      </c>
      <c r="N9" s="39"/>
      <c r="O9" s="44">
        <v>79.599999999999994</v>
      </c>
      <c r="P9" s="44">
        <v>80.2</v>
      </c>
      <c r="Q9" s="44">
        <v>79.099999999999994</v>
      </c>
    </row>
    <row r="10" spans="2:17" x14ac:dyDescent="0.35">
      <c r="B10" s="39"/>
      <c r="C10" s="43"/>
      <c r="D10" s="43"/>
      <c r="E10" s="43"/>
      <c r="F10" s="39"/>
      <c r="G10" s="43"/>
      <c r="H10" s="43"/>
      <c r="I10" s="43"/>
      <c r="J10" s="39"/>
      <c r="K10" s="43"/>
      <c r="L10" s="43"/>
      <c r="M10" s="43"/>
      <c r="N10" s="39"/>
      <c r="O10" s="44"/>
      <c r="P10" s="44"/>
      <c r="Q10" s="44"/>
    </row>
    <row r="11" spans="2:17" x14ac:dyDescent="0.35">
      <c r="B11" s="45" t="s">
        <v>11</v>
      </c>
      <c r="C11" s="43" t="s">
        <v>124</v>
      </c>
      <c r="D11" s="43" t="s">
        <v>125</v>
      </c>
      <c r="E11" s="43" t="s">
        <v>126</v>
      </c>
      <c r="F11" s="39"/>
      <c r="G11" s="43" t="s">
        <v>127</v>
      </c>
      <c r="H11" s="43" t="s">
        <v>128</v>
      </c>
      <c r="I11" s="43" t="s">
        <v>129</v>
      </c>
      <c r="J11" s="39"/>
      <c r="K11" s="43" t="s">
        <v>130</v>
      </c>
      <c r="L11" s="43" t="s">
        <v>131</v>
      </c>
      <c r="M11" s="43" t="s">
        <v>132</v>
      </c>
      <c r="N11" s="39"/>
      <c r="O11" s="44">
        <v>95.6</v>
      </c>
      <c r="P11" s="44">
        <v>95.5</v>
      </c>
      <c r="Q11" s="44">
        <v>95.6</v>
      </c>
    </row>
    <row r="12" spans="2:17" x14ac:dyDescent="0.35">
      <c r="B12" s="45" t="s">
        <v>15</v>
      </c>
      <c r="C12" s="43" t="s">
        <v>133</v>
      </c>
      <c r="D12" s="43" t="s">
        <v>134</v>
      </c>
      <c r="E12" s="43" t="s">
        <v>135</v>
      </c>
      <c r="F12" s="39"/>
      <c r="G12" s="43" t="s">
        <v>136</v>
      </c>
      <c r="H12" s="43" t="s">
        <v>137</v>
      </c>
      <c r="I12" s="43" t="s">
        <v>138</v>
      </c>
      <c r="J12" s="39"/>
      <c r="K12" s="43" t="s">
        <v>139</v>
      </c>
      <c r="L12" s="43" t="s">
        <v>140</v>
      </c>
      <c r="M12" s="43" t="s">
        <v>141</v>
      </c>
      <c r="N12" s="39"/>
      <c r="O12" s="44">
        <v>95.4</v>
      </c>
      <c r="P12" s="371">
        <v>95</v>
      </c>
      <c r="Q12" s="44">
        <v>95.8</v>
      </c>
    </row>
    <row r="13" spans="2:17" x14ac:dyDescent="0.35">
      <c r="B13" s="45" t="s">
        <v>18</v>
      </c>
      <c r="C13" s="43" t="s">
        <v>142</v>
      </c>
      <c r="D13" s="43" t="s">
        <v>143</v>
      </c>
      <c r="E13" s="43" t="s">
        <v>144</v>
      </c>
      <c r="F13" s="39"/>
      <c r="G13" s="43" t="s">
        <v>145</v>
      </c>
      <c r="H13" s="43" t="s">
        <v>146</v>
      </c>
      <c r="I13" s="43" t="s">
        <v>147</v>
      </c>
      <c r="J13" s="39"/>
      <c r="K13" s="43" t="s">
        <v>148</v>
      </c>
      <c r="L13" s="43" t="s">
        <v>149</v>
      </c>
      <c r="M13" s="43" t="s">
        <v>150</v>
      </c>
      <c r="N13" s="39"/>
      <c r="O13" s="44">
        <v>90.5</v>
      </c>
      <c r="P13" s="44">
        <v>89.7</v>
      </c>
      <c r="Q13" s="44">
        <v>91.2</v>
      </c>
    </row>
    <row r="14" spans="2:17" ht="26" x14ac:dyDescent="0.35">
      <c r="B14" s="45" t="s">
        <v>22</v>
      </c>
      <c r="C14" s="43" t="s">
        <v>151</v>
      </c>
      <c r="D14" s="43" t="s">
        <v>152</v>
      </c>
      <c r="E14" s="43" t="s">
        <v>153</v>
      </c>
      <c r="F14" s="39"/>
      <c r="G14" s="43" t="s">
        <v>154</v>
      </c>
      <c r="H14" s="43" t="s">
        <v>155</v>
      </c>
      <c r="I14" s="43" t="s">
        <v>156</v>
      </c>
      <c r="J14" s="39"/>
      <c r="K14" s="43" t="s">
        <v>157</v>
      </c>
      <c r="L14" s="43" t="s">
        <v>158</v>
      </c>
      <c r="M14" s="43" t="s">
        <v>159</v>
      </c>
      <c r="N14" s="39"/>
      <c r="O14" s="371">
        <v>82</v>
      </c>
      <c r="P14" s="44">
        <v>85.6</v>
      </c>
      <c r="Q14" s="44">
        <v>79.2</v>
      </c>
    </row>
    <row r="15" spans="2:17" ht="26" x14ac:dyDescent="0.35">
      <c r="B15" s="45" t="s">
        <v>25</v>
      </c>
      <c r="C15" s="43" t="s">
        <v>160</v>
      </c>
      <c r="D15" s="43" t="s">
        <v>161</v>
      </c>
      <c r="E15" s="43" t="s">
        <v>162</v>
      </c>
      <c r="F15" s="39"/>
      <c r="G15" s="43" t="s">
        <v>163</v>
      </c>
      <c r="H15" s="43" t="s">
        <v>164</v>
      </c>
      <c r="I15" s="43" t="s">
        <v>165</v>
      </c>
      <c r="J15" s="39"/>
      <c r="K15" s="43" t="s">
        <v>166</v>
      </c>
      <c r="L15" s="43" t="s">
        <v>167</v>
      </c>
      <c r="M15" s="43" t="s">
        <v>168</v>
      </c>
      <c r="N15" s="39"/>
      <c r="O15" s="44">
        <v>77.900000000000006</v>
      </c>
      <c r="P15" s="44">
        <v>80.5</v>
      </c>
      <c r="Q15" s="44">
        <v>75.599999999999994</v>
      </c>
    </row>
    <row r="16" spans="2:17" x14ac:dyDescent="0.35">
      <c r="B16" s="45" t="s">
        <v>26</v>
      </c>
      <c r="C16" s="43" t="s">
        <v>169</v>
      </c>
      <c r="D16" s="43" t="s">
        <v>170</v>
      </c>
      <c r="E16" s="43" t="s">
        <v>171</v>
      </c>
      <c r="F16" s="39"/>
      <c r="G16" s="43" t="s">
        <v>172</v>
      </c>
      <c r="H16" s="43" t="s">
        <v>173</v>
      </c>
      <c r="I16" s="43" t="s">
        <v>174</v>
      </c>
      <c r="J16" s="39"/>
      <c r="K16" s="43" t="s">
        <v>175</v>
      </c>
      <c r="L16" s="43" t="s">
        <v>176</v>
      </c>
      <c r="M16" s="43" t="s">
        <v>177</v>
      </c>
      <c r="N16" s="39"/>
      <c r="O16" s="44">
        <v>95.8</v>
      </c>
      <c r="P16" s="44">
        <v>95.3</v>
      </c>
      <c r="Q16" s="44">
        <v>96.3</v>
      </c>
    </row>
    <row r="17" spans="2:17" x14ac:dyDescent="0.35">
      <c r="B17" s="45" t="s">
        <v>29</v>
      </c>
      <c r="C17" s="43" t="s">
        <v>178</v>
      </c>
      <c r="D17" s="43" t="s">
        <v>179</v>
      </c>
      <c r="E17" s="43" t="s">
        <v>180</v>
      </c>
      <c r="F17" s="39"/>
      <c r="G17" s="43" t="s">
        <v>181</v>
      </c>
      <c r="H17" s="43" t="s">
        <v>182</v>
      </c>
      <c r="I17" s="43" t="s">
        <v>183</v>
      </c>
      <c r="J17" s="39"/>
      <c r="K17" s="43" t="s">
        <v>184</v>
      </c>
      <c r="L17" s="43" t="s">
        <v>185</v>
      </c>
      <c r="M17" s="43" t="s">
        <v>186</v>
      </c>
      <c r="N17" s="39"/>
      <c r="O17" s="44">
        <v>63.9</v>
      </c>
      <c r="P17" s="44">
        <v>65.5</v>
      </c>
      <c r="Q17" s="44">
        <v>62.2</v>
      </c>
    </row>
    <row r="18" spans="2:17" ht="26" x14ac:dyDescent="0.35">
      <c r="B18" s="45" t="s">
        <v>32</v>
      </c>
      <c r="C18" s="43" t="s">
        <v>187</v>
      </c>
      <c r="D18" s="43" t="s">
        <v>188</v>
      </c>
      <c r="E18" s="43" t="s">
        <v>189</v>
      </c>
      <c r="F18" s="39"/>
      <c r="G18" s="43" t="s">
        <v>190</v>
      </c>
      <c r="H18" s="43" t="s">
        <v>191</v>
      </c>
      <c r="I18" s="43" t="s">
        <v>192</v>
      </c>
      <c r="J18" s="39"/>
      <c r="K18" s="43" t="s">
        <v>193</v>
      </c>
      <c r="L18" s="43" t="s">
        <v>194</v>
      </c>
      <c r="M18" s="43" t="s">
        <v>195</v>
      </c>
      <c r="N18" s="39"/>
      <c r="O18" s="44">
        <v>84.6</v>
      </c>
      <c r="P18" s="44">
        <v>84.8</v>
      </c>
      <c r="Q18" s="44">
        <v>84.5</v>
      </c>
    </row>
    <row r="19" spans="2:17" x14ac:dyDescent="0.35">
      <c r="B19" s="45" t="s">
        <v>35</v>
      </c>
      <c r="C19" s="43" t="s">
        <v>196</v>
      </c>
      <c r="D19" s="43" t="s">
        <v>197</v>
      </c>
      <c r="E19" s="43" t="s">
        <v>198</v>
      </c>
      <c r="F19" s="39"/>
      <c r="G19" s="43" t="s">
        <v>199</v>
      </c>
      <c r="H19" s="43" t="s">
        <v>200</v>
      </c>
      <c r="I19" s="43" t="s">
        <v>201</v>
      </c>
      <c r="J19" s="39"/>
      <c r="K19" s="43" t="s">
        <v>202</v>
      </c>
      <c r="L19" s="43" t="s">
        <v>203</v>
      </c>
      <c r="M19" s="43" t="s">
        <v>204</v>
      </c>
      <c r="N19" s="39"/>
      <c r="O19" s="371">
        <v>76</v>
      </c>
      <c r="P19" s="371">
        <v>75</v>
      </c>
      <c r="Q19" s="44">
        <v>77.2</v>
      </c>
    </row>
    <row r="20" spans="2:17" x14ac:dyDescent="0.35">
      <c r="B20" s="45" t="s">
        <v>38</v>
      </c>
      <c r="C20" s="43" t="s">
        <v>205</v>
      </c>
      <c r="D20" s="43" t="s">
        <v>206</v>
      </c>
      <c r="E20" s="43" t="s">
        <v>207</v>
      </c>
      <c r="F20" s="39"/>
      <c r="G20" s="43" t="s">
        <v>208</v>
      </c>
      <c r="H20" s="43" t="s">
        <v>209</v>
      </c>
      <c r="I20" s="43" t="s">
        <v>210</v>
      </c>
      <c r="J20" s="39"/>
      <c r="K20" s="43" t="s">
        <v>211</v>
      </c>
      <c r="L20" s="43" t="s">
        <v>212</v>
      </c>
      <c r="M20" s="43" t="s">
        <v>213</v>
      </c>
      <c r="N20" s="39"/>
      <c r="O20" s="44">
        <v>84.1</v>
      </c>
      <c r="P20" s="44">
        <v>84.8</v>
      </c>
      <c r="Q20" s="44">
        <v>83.6</v>
      </c>
    </row>
    <row r="21" spans="2:17" x14ac:dyDescent="0.35">
      <c r="B21" s="45" t="s">
        <v>41</v>
      </c>
      <c r="C21" s="43" t="s">
        <v>214</v>
      </c>
      <c r="D21" s="43" t="s">
        <v>215</v>
      </c>
      <c r="E21" s="43" t="s">
        <v>216</v>
      </c>
      <c r="F21" s="39"/>
      <c r="G21" s="43" t="s">
        <v>217</v>
      </c>
      <c r="H21" s="43" t="s">
        <v>218</v>
      </c>
      <c r="I21" s="43" t="s">
        <v>219</v>
      </c>
      <c r="J21" s="39"/>
      <c r="K21" s="43" t="s">
        <v>220</v>
      </c>
      <c r="L21" s="43" t="s">
        <v>221</v>
      </c>
      <c r="M21" s="43" t="s">
        <v>222</v>
      </c>
      <c r="N21" s="39"/>
      <c r="O21" s="371">
        <v>92</v>
      </c>
      <c r="P21" s="371">
        <v>92</v>
      </c>
      <c r="Q21" s="371">
        <v>92</v>
      </c>
    </row>
    <row r="22" spans="2:17" x14ac:dyDescent="0.35">
      <c r="B22" s="45" t="s">
        <v>44</v>
      </c>
      <c r="C22" s="43" t="s">
        <v>223</v>
      </c>
      <c r="D22" s="43" t="s">
        <v>224</v>
      </c>
      <c r="E22" s="43" t="s">
        <v>225</v>
      </c>
      <c r="F22" s="39"/>
      <c r="G22" s="43" t="s">
        <v>226</v>
      </c>
      <c r="H22" s="43" t="s">
        <v>227</v>
      </c>
      <c r="I22" s="43" t="s">
        <v>228</v>
      </c>
      <c r="J22" s="39"/>
      <c r="K22" s="43" t="s">
        <v>229</v>
      </c>
      <c r="L22" s="43" t="s">
        <v>230</v>
      </c>
      <c r="M22" s="43" t="s">
        <v>231</v>
      </c>
      <c r="N22" s="39"/>
      <c r="O22" s="44">
        <v>85.2</v>
      </c>
      <c r="P22" s="44">
        <v>84.3</v>
      </c>
      <c r="Q22" s="44">
        <v>86.1</v>
      </c>
    </row>
    <row r="23" spans="2:17" ht="26" x14ac:dyDescent="0.35">
      <c r="B23" s="45" t="s">
        <v>47</v>
      </c>
      <c r="C23" s="43" t="s">
        <v>232</v>
      </c>
      <c r="D23" s="43" t="s">
        <v>233</v>
      </c>
      <c r="E23" s="43" t="s">
        <v>234</v>
      </c>
      <c r="F23" s="39"/>
      <c r="G23" s="43" t="s">
        <v>235</v>
      </c>
      <c r="H23" s="43" t="s">
        <v>236</v>
      </c>
      <c r="I23" s="43" t="s">
        <v>237</v>
      </c>
      <c r="J23" s="39"/>
      <c r="K23" s="43" t="s">
        <v>238</v>
      </c>
      <c r="L23" s="43" t="s">
        <v>239</v>
      </c>
      <c r="M23" s="43" t="s">
        <v>240</v>
      </c>
      <c r="N23" s="39"/>
      <c r="O23" s="371">
        <v>83</v>
      </c>
      <c r="P23" s="371">
        <v>82</v>
      </c>
      <c r="Q23" s="44">
        <v>84.1</v>
      </c>
    </row>
    <row r="24" spans="2:17" ht="15" thickBot="1" x14ac:dyDescent="0.4">
      <c r="B24" s="46" t="s">
        <v>50</v>
      </c>
      <c r="C24" s="47" t="s">
        <v>241</v>
      </c>
      <c r="D24" s="47" t="s">
        <v>242</v>
      </c>
      <c r="E24" s="47" t="s">
        <v>243</v>
      </c>
      <c r="F24" s="41"/>
      <c r="G24" s="47" t="s">
        <v>244</v>
      </c>
      <c r="H24" s="47" t="s">
        <v>245</v>
      </c>
      <c r="I24" s="47" t="s">
        <v>246</v>
      </c>
      <c r="J24" s="41"/>
      <c r="K24" s="47" t="s">
        <v>247</v>
      </c>
      <c r="L24" s="47" t="s">
        <v>248</v>
      </c>
      <c r="M24" s="47" t="s">
        <v>249</v>
      </c>
      <c r="N24" s="41"/>
      <c r="O24" s="40">
        <v>83.3</v>
      </c>
      <c r="P24" s="40">
        <v>85.2</v>
      </c>
      <c r="Q24" s="40">
        <v>81.599999999999994</v>
      </c>
    </row>
  </sheetData>
  <mergeCells count="6">
    <mergeCell ref="B3:B5"/>
    <mergeCell ref="C3:E4"/>
    <mergeCell ref="G3:M3"/>
    <mergeCell ref="O3:Q4"/>
    <mergeCell ref="G4:I4"/>
    <mergeCell ref="K4:M4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E6BD9-A043-423E-B5A1-09DEE5A20C85}">
  <sheetPr>
    <tabColor theme="5"/>
  </sheetPr>
  <dimension ref="A1:L23"/>
  <sheetViews>
    <sheetView workbookViewId="0">
      <selection activeCell="G30" sqref="G30"/>
    </sheetView>
  </sheetViews>
  <sheetFormatPr defaultRowHeight="14.5" x14ac:dyDescent="0.35"/>
  <cols>
    <col min="1" max="1" width="11.7265625" customWidth="1"/>
  </cols>
  <sheetData>
    <row r="1" spans="1:12" s="499" customFormat="1" x14ac:dyDescent="0.35">
      <c r="A1" s="35" t="s">
        <v>1183</v>
      </c>
    </row>
    <row r="2" spans="1:12" s="499" customFormat="1" ht="15" thickBot="1" x14ac:dyDescent="0.4"/>
    <row r="3" spans="1:12" ht="15" thickBot="1" x14ac:dyDescent="0.4">
      <c r="A3" s="426" t="s">
        <v>0</v>
      </c>
      <c r="B3" s="428" t="s">
        <v>53</v>
      </c>
      <c r="C3" s="428"/>
      <c r="D3" s="428"/>
      <c r="E3" s="28"/>
      <c r="F3" s="428" t="s">
        <v>113</v>
      </c>
      <c r="G3" s="428"/>
      <c r="H3" s="428"/>
      <c r="I3" s="28"/>
      <c r="J3" s="428" t="s">
        <v>112</v>
      </c>
      <c r="K3" s="428"/>
      <c r="L3" s="428"/>
    </row>
    <row r="4" spans="1:12" ht="15" thickBot="1" x14ac:dyDescent="0.4">
      <c r="A4" s="427"/>
      <c r="B4" s="17" t="s">
        <v>58</v>
      </c>
      <c r="C4" s="17" t="s">
        <v>59</v>
      </c>
      <c r="D4" s="17" t="s">
        <v>60</v>
      </c>
      <c r="E4" s="17"/>
      <c r="F4" s="17" t="s">
        <v>58</v>
      </c>
      <c r="G4" s="17" t="s">
        <v>59</v>
      </c>
      <c r="H4" s="17" t="s">
        <v>60</v>
      </c>
      <c r="I4" s="17"/>
      <c r="J4" s="17" t="s">
        <v>58</v>
      </c>
      <c r="K4" s="17" t="s">
        <v>59</v>
      </c>
      <c r="L4" s="17" t="s">
        <v>60</v>
      </c>
    </row>
    <row r="5" spans="1:12" x14ac:dyDescent="0.35">
      <c r="A5" s="13" t="s">
        <v>1</v>
      </c>
      <c r="B5" s="43">
        <v>1018529</v>
      </c>
      <c r="C5" s="43">
        <v>504089</v>
      </c>
      <c r="D5" s="43">
        <v>514440</v>
      </c>
      <c r="E5" s="15"/>
      <c r="F5" s="43">
        <v>932600</v>
      </c>
      <c r="G5" s="43">
        <v>455828</v>
      </c>
      <c r="H5" s="43">
        <v>476772</v>
      </c>
      <c r="I5" s="15"/>
      <c r="J5" s="30">
        <f>F5/B5*100</f>
        <v>91.563421365518309</v>
      </c>
      <c r="K5" s="30">
        <f t="shared" ref="K5:L5" si="0">G5/C5*100</f>
        <v>90.42609539188517</v>
      </c>
      <c r="L5" s="30">
        <f t="shared" si="0"/>
        <v>92.677863307674372</v>
      </c>
    </row>
    <row r="6" spans="1:12" x14ac:dyDescent="0.35">
      <c r="A6" s="15"/>
      <c r="B6" s="15"/>
      <c r="C6" s="15"/>
      <c r="D6" s="15"/>
      <c r="E6" s="15"/>
      <c r="F6" s="15"/>
      <c r="G6" s="15"/>
      <c r="H6" s="15"/>
      <c r="I6" s="15"/>
      <c r="J6" s="30"/>
      <c r="K6" s="30"/>
      <c r="L6" s="30"/>
    </row>
    <row r="7" spans="1:12" x14ac:dyDescent="0.35">
      <c r="A7" s="13" t="s">
        <v>3</v>
      </c>
      <c r="B7" s="43">
        <v>572693</v>
      </c>
      <c r="C7" s="43">
        <v>265633</v>
      </c>
      <c r="D7" s="43">
        <v>307060</v>
      </c>
      <c r="E7" s="15"/>
      <c r="F7" s="43">
        <v>550249</v>
      </c>
      <c r="G7" s="43">
        <v>254248</v>
      </c>
      <c r="H7" s="43">
        <v>296001</v>
      </c>
      <c r="I7" s="15"/>
      <c r="J7" s="30">
        <f t="shared" ref="J7:J23" si="1">F7/B7*100</f>
        <v>96.080971829584087</v>
      </c>
      <c r="K7" s="30">
        <f t="shared" ref="K7:K23" si="2">G7/C7*100</f>
        <v>95.714011436832024</v>
      </c>
      <c r="L7" s="30">
        <f t="shared" ref="L7:L23" si="3">H7/D7*100</f>
        <v>96.398423760828507</v>
      </c>
    </row>
    <row r="8" spans="1:12" x14ac:dyDescent="0.35">
      <c r="A8" s="13" t="s">
        <v>7</v>
      </c>
      <c r="B8" s="43">
        <v>445836</v>
      </c>
      <c r="C8" s="43">
        <v>238456</v>
      </c>
      <c r="D8" s="43">
        <v>207380</v>
      </c>
      <c r="E8" s="15"/>
      <c r="F8" s="43">
        <v>382351</v>
      </c>
      <c r="G8" s="43">
        <v>201580</v>
      </c>
      <c r="H8" s="43">
        <v>180771</v>
      </c>
      <c r="I8" s="15"/>
      <c r="J8" s="30">
        <f t="shared" si="1"/>
        <v>85.760459002862049</v>
      </c>
      <c r="K8" s="30">
        <f t="shared" si="2"/>
        <v>84.535511792531963</v>
      </c>
      <c r="L8" s="30">
        <f t="shared" si="3"/>
        <v>87.168965184685121</v>
      </c>
    </row>
    <row r="9" spans="1:12" x14ac:dyDescent="0.35">
      <c r="A9" s="15"/>
      <c r="B9" s="43"/>
      <c r="C9" s="43"/>
      <c r="D9" s="43"/>
      <c r="E9" s="15"/>
      <c r="F9" s="43"/>
      <c r="G9" s="43"/>
      <c r="H9" s="43"/>
      <c r="I9" s="15"/>
      <c r="J9" s="30"/>
      <c r="K9" s="30"/>
      <c r="L9" s="30"/>
    </row>
    <row r="10" spans="1:12" x14ac:dyDescent="0.35">
      <c r="A10" s="48" t="s">
        <v>11</v>
      </c>
      <c r="B10" s="43">
        <v>39588</v>
      </c>
      <c r="C10" s="43">
        <v>20122</v>
      </c>
      <c r="D10" s="43">
        <v>19466</v>
      </c>
      <c r="E10" s="15"/>
      <c r="F10" s="43">
        <v>38497</v>
      </c>
      <c r="G10" s="43">
        <v>19542</v>
      </c>
      <c r="H10" s="43">
        <v>18955</v>
      </c>
      <c r="I10" s="15"/>
      <c r="J10" s="30">
        <f t="shared" si="1"/>
        <v>97.244114378094366</v>
      </c>
      <c r="K10" s="30">
        <f t="shared" si="2"/>
        <v>97.117582745253955</v>
      </c>
      <c r="L10" s="30">
        <f t="shared" si="3"/>
        <v>97.374910099660951</v>
      </c>
    </row>
    <row r="11" spans="1:12" x14ac:dyDescent="0.35">
      <c r="A11" s="48" t="s">
        <v>15</v>
      </c>
      <c r="B11" s="43">
        <v>86201</v>
      </c>
      <c r="C11" s="43">
        <v>43255</v>
      </c>
      <c r="D11" s="43">
        <v>42946</v>
      </c>
      <c r="E11" s="15"/>
      <c r="F11" s="43">
        <v>83253</v>
      </c>
      <c r="G11" s="43">
        <v>41507</v>
      </c>
      <c r="H11" s="43">
        <v>41746</v>
      </c>
      <c r="I11" s="15"/>
      <c r="J11" s="30">
        <f t="shared" si="1"/>
        <v>96.580086077887728</v>
      </c>
      <c r="K11" s="30">
        <f t="shared" si="2"/>
        <v>95.958848688012949</v>
      </c>
      <c r="L11" s="30">
        <f t="shared" si="3"/>
        <v>97.205793321846031</v>
      </c>
    </row>
    <row r="12" spans="1:12" x14ac:dyDescent="0.35">
      <c r="A12" s="48" t="s">
        <v>18</v>
      </c>
      <c r="B12" s="43">
        <v>34241</v>
      </c>
      <c r="C12" s="43">
        <v>17420</v>
      </c>
      <c r="D12" s="43">
        <v>16821</v>
      </c>
      <c r="E12" s="15"/>
      <c r="F12" s="43">
        <v>32289</v>
      </c>
      <c r="G12" s="43">
        <v>16243</v>
      </c>
      <c r="H12" s="43">
        <v>16046</v>
      </c>
      <c r="I12" s="15"/>
      <c r="J12" s="30">
        <f t="shared" si="1"/>
        <v>94.299231914955755</v>
      </c>
      <c r="K12" s="30">
        <f t="shared" si="2"/>
        <v>93.243398392652125</v>
      </c>
      <c r="L12" s="30">
        <f t="shared" si="3"/>
        <v>95.392663931989773</v>
      </c>
    </row>
    <row r="13" spans="1:12" x14ac:dyDescent="0.35">
      <c r="A13" s="48" t="s">
        <v>22</v>
      </c>
      <c r="B13" s="43">
        <v>71887</v>
      </c>
      <c r="C13" s="43">
        <v>33003</v>
      </c>
      <c r="D13" s="43">
        <v>38884</v>
      </c>
      <c r="E13" s="15"/>
      <c r="F13" s="43">
        <v>66376</v>
      </c>
      <c r="G13" s="43">
        <v>30327</v>
      </c>
      <c r="H13" s="43">
        <v>36049</v>
      </c>
      <c r="I13" s="15"/>
      <c r="J13" s="30">
        <f t="shared" si="1"/>
        <v>92.333801660940082</v>
      </c>
      <c r="K13" s="30">
        <f t="shared" si="2"/>
        <v>91.89164621398055</v>
      </c>
      <c r="L13" s="30">
        <f t="shared" si="3"/>
        <v>92.709083427630901</v>
      </c>
    </row>
    <row r="14" spans="1:12" x14ac:dyDescent="0.35">
      <c r="A14" s="48" t="s">
        <v>25</v>
      </c>
      <c r="B14" s="43">
        <v>37813</v>
      </c>
      <c r="C14" s="43">
        <v>18216</v>
      </c>
      <c r="D14" s="43">
        <v>19597</v>
      </c>
      <c r="E14" s="15"/>
      <c r="F14" s="43">
        <v>34108</v>
      </c>
      <c r="G14" s="43">
        <v>16217</v>
      </c>
      <c r="H14" s="43">
        <v>17891</v>
      </c>
      <c r="I14" s="15"/>
      <c r="J14" s="30">
        <f t="shared" si="1"/>
        <v>90.201782455769177</v>
      </c>
      <c r="K14" s="30">
        <f t="shared" si="2"/>
        <v>89.026130873956959</v>
      </c>
      <c r="L14" s="30">
        <f t="shared" si="3"/>
        <v>91.29458590600602</v>
      </c>
    </row>
    <row r="15" spans="1:12" x14ac:dyDescent="0.35">
      <c r="A15" s="48" t="s">
        <v>26</v>
      </c>
      <c r="B15" s="43">
        <v>199541</v>
      </c>
      <c r="C15" s="43">
        <v>94664</v>
      </c>
      <c r="D15" s="43">
        <v>104877</v>
      </c>
      <c r="E15" s="15"/>
      <c r="F15" s="43">
        <v>193160</v>
      </c>
      <c r="G15" s="43">
        <v>91066</v>
      </c>
      <c r="H15" s="43">
        <v>102094</v>
      </c>
      <c r="I15" s="15"/>
      <c r="J15" s="30">
        <f t="shared" si="1"/>
        <v>96.802160959401832</v>
      </c>
      <c r="K15" s="30">
        <f t="shared" si="2"/>
        <v>96.199188709541119</v>
      </c>
      <c r="L15" s="30">
        <f t="shared" si="3"/>
        <v>97.346415324618363</v>
      </c>
    </row>
    <row r="16" spans="1:12" x14ac:dyDescent="0.35">
      <c r="A16" s="48" t="s">
        <v>29</v>
      </c>
      <c r="B16" s="43">
        <v>37613</v>
      </c>
      <c r="C16" s="43">
        <v>19035</v>
      </c>
      <c r="D16" s="43">
        <v>18578</v>
      </c>
      <c r="E16" s="15"/>
      <c r="F16" s="43">
        <v>26060</v>
      </c>
      <c r="G16" s="43">
        <v>13247</v>
      </c>
      <c r="H16" s="43">
        <v>12813</v>
      </c>
      <c r="I16" s="15"/>
      <c r="J16" s="30">
        <f t="shared" si="1"/>
        <v>69.284555871640123</v>
      </c>
      <c r="K16" s="30">
        <f t="shared" si="2"/>
        <v>69.592855266614123</v>
      </c>
      <c r="L16" s="30">
        <f t="shared" si="3"/>
        <v>68.968672623533209</v>
      </c>
    </row>
    <row r="17" spans="1:12" x14ac:dyDescent="0.35">
      <c r="A17" s="48" t="s">
        <v>32</v>
      </c>
      <c r="B17" s="43">
        <v>100131</v>
      </c>
      <c r="C17" s="43">
        <v>50151</v>
      </c>
      <c r="D17" s="43">
        <v>49980</v>
      </c>
      <c r="E17" s="15"/>
      <c r="F17" s="43">
        <v>90838</v>
      </c>
      <c r="G17" s="43">
        <v>44675</v>
      </c>
      <c r="H17" s="43">
        <v>46163</v>
      </c>
      <c r="I17" s="15"/>
      <c r="J17" s="30">
        <f t="shared" si="1"/>
        <v>90.719157903146879</v>
      </c>
      <c r="K17" s="30">
        <f t="shared" si="2"/>
        <v>89.080975454128534</v>
      </c>
      <c r="L17" s="30">
        <f t="shared" si="3"/>
        <v>92.362945178071229</v>
      </c>
    </row>
    <row r="18" spans="1:12" x14ac:dyDescent="0.35">
      <c r="A18" s="48" t="s">
        <v>35</v>
      </c>
      <c r="B18" s="43">
        <v>34487</v>
      </c>
      <c r="C18" s="43">
        <v>18749</v>
      </c>
      <c r="D18" s="43">
        <v>15738</v>
      </c>
      <c r="E18" s="15"/>
      <c r="F18" s="43">
        <v>28211</v>
      </c>
      <c r="G18" s="43">
        <v>15003</v>
      </c>
      <c r="H18" s="43">
        <v>13208</v>
      </c>
      <c r="I18" s="15"/>
      <c r="J18" s="30">
        <f t="shared" si="1"/>
        <v>81.801838373880003</v>
      </c>
      <c r="K18" s="30">
        <f t="shared" si="2"/>
        <v>80.020267747613204</v>
      </c>
      <c r="L18" s="30">
        <f t="shared" si="3"/>
        <v>83.924259753462962</v>
      </c>
    </row>
    <row r="19" spans="1:12" x14ac:dyDescent="0.35">
      <c r="A19" s="48" t="s">
        <v>38</v>
      </c>
      <c r="B19" s="43">
        <v>91710</v>
      </c>
      <c r="C19" s="43">
        <v>46159</v>
      </c>
      <c r="D19" s="43">
        <v>45551</v>
      </c>
      <c r="E19" s="15"/>
      <c r="F19" s="43">
        <v>82384</v>
      </c>
      <c r="G19" s="43">
        <v>40907</v>
      </c>
      <c r="H19" s="43">
        <v>41477</v>
      </c>
      <c r="I19" s="15"/>
      <c r="J19" s="30">
        <f t="shared" si="1"/>
        <v>89.830988987024313</v>
      </c>
      <c r="K19" s="30">
        <f t="shared" si="2"/>
        <v>88.621937217010768</v>
      </c>
      <c r="L19" s="30">
        <f t="shared" si="3"/>
        <v>91.056178788610566</v>
      </c>
    </row>
    <row r="20" spans="1:12" x14ac:dyDescent="0.35">
      <c r="A20" s="48" t="s">
        <v>41</v>
      </c>
      <c r="B20" s="43">
        <v>80617</v>
      </c>
      <c r="C20" s="43">
        <v>37334</v>
      </c>
      <c r="D20" s="43">
        <v>43283</v>
      </c>
      <c r="E20" s="15"/>
      <c r="F20" s="43">
        <v>76402</v>
      </c>
      <c r="G20" s="43">
        <v>34977</v>
      </c>
      <c r="H20" s="43">
        <v>41425</v>
      </c>
      <c r="I20" s="15"/>
      <c r="J20" s="30">
        <f t="shared" si="1"/>
        <v>94.771574233722404</v>
      </c>
      <c r="K20" s="30">
        <f t="shared" si="2"/>
        <v>93.686719880002144</v>
      </c>
      <c r="L20" s="30">
        <f t="shared" si="3"/>
        <v>95.707321581221265</v>
      </c>
    </row>
    <row r="21" spans="1:12" x14ac:dyDescent="0.35">
      <c r="A21" s="48" t="s">
        <v>44</v>
      </c>
      <c r="B21" s="43">
        <v>80513</v>
      </c>
      <c r="C21" s="43">
        <v>43363</v>
      </c>
      <c r="D21" s="43">
        <v>37150</v>
      </c>
      <c r="E21" s="15"/>
      <c r="F21" s="43">
        <v>72110</v>
      </c>
      <c r="G21" s="43">
        <v>38030</v>
      </c>
      <c r="H21" s="43">
        <v>34080</v>
      </c>
      <c r="I21" s="15"/>
      <c r="J21" s="30">
        <f t="shared" si="1"/>
        <v>89.563176133046838</v>
      </c>
      <c r="K21" s="30">
        <f t="shared" si="2"/>
        <v>87.701496667665978</v>
      </c>
      <c r="L21" s="30">
        <f t="shared" si="3"/>
        <v>91.736204576043065</v>
      </c>
    </row>
    <row r="22" spans="1:12" x14ac:dyDescent="0.35">
      <c r="A22" s="48" t="s">
        <v>47</v>
      </c>
      <c r="B22" s="43">
        <v>76138</v>
      </c>
      <c r="C22" s="43">
        <v>39296</v>
      </c>
      <c r="D22" s="43">
        <v>36842</v>
      </c>
      <c r="E22" s="15"/>
      <c r="F22" s="43">
        <v>66315</v>
      </c>
      <c r="G22" s="43">
        <v>33496</v>
      </c>
      <c r="H22" s="43">
        <v>32819</v>
      </c>
      <c r="I22" s="15"/>
      <c r="J22" s="30">
        <f t="shared" si="1"/>
        <v>87.098426541280304</v>
      </c>
      <c r="K22" s="30">
        <f t="shared" si="2"/>
        <v>85.240228013029324</v>
      </c>
      <c r="L22" s="30">
        <f t="shared" si="3"/>
        <v>89.080397372563922</v>
      </c>
    </row>
    <row r="23" spans="1:12" ht="15" thickBot="1" x14ac:dyDescent="0.4">
      <c r="A23" s="49" t="s">
        <v>50</v>
      </c>
      <c r="B23" s="47">
        <v>48049</v>
      </c>
      <c r="C23" s="47">
        <v>23322</v>
      </c>
      <c r="D23" s="47">
        <v>24727</v>
      </c>
      <c r="E23" s="17"/>
      <c r="F23" s="47">
        <v>42597</v>
      </c>
      <c r="G23" s="47">
        <v>20591</v>
      </c>
      <c r="H23" s="47">
        <v>22006</v>
      </c>
      <c r="I23" s="17"/>
      <c r="J23" s="30">
        <f t="shared" si="1"/>
        <v>88.653249807488194</v>
      </c>
      <c r="K23" s="30">
        <f t="shared" si="2"/>
        <v>88.290026584340964</v>
      </c>
      <c r="L23" s="30">
        <f t="shared" si="3"/>
        <v>88.995834512880663</v>
      </c>
    </row>
  </sheetData>
  <mergeCells count="4">
    <mergeCell ref="A3:A4"/>
    <mergeCell ref="B3:D3"/>
    <mergeCell ref="F3:H3"/>
    <mergeCell ref="J3:L3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CDCA-62FE-467B-89F0-1159EFBAB562}">
  <sheetPr>
    <tabColor theme="5"/>
  </sheetPr>
  <dimension ref="A1:AW34"/>
  <sheetViews>
    <sheetView workbookViewId="0"/>
  </sheetViews>
  <sheetFormatPr defaultColWidth="9" defaultRowHeight="14.5" x14ac:dyDescent="0.35"/>
  <cols>
    <col min="1" max="1" width="12.7265625" customWidth="1"/>
    <col min="5" max="5" width="10.54296875" customWidth="1"/>
    <col min="6" max="6" width="9" customWidth="1"/>
    <col min="7" max="7" width="7.7265625" customWidth="1"/>
    <col min="8" max="8" width="6.6328125" customWidth="1"/>
    <col min="9" max="9" width="6.81640625" customWidth="1"/>
    <col min="12" max="12" width="14.81640625" customWidth="1"/>
    <col min="13" max="13" width="13.81640625" customWidth="1"/>
    <col min="16" max="16" width="11.26953125" customWidth="1"/>
    <col min="17" max="17" width="9.54296875" customWidth="1"/>
    <col min="18" max="18" width="7.453125" customWidth="1"/>
    <col min="19" max="19" width="12.453125" customWidth="1"/>
    <col min="23" max="23" width="12.54296875" customWidth="1"/>
    <col min="24" max="24" width="8.1796875" customWidth="1"/>
    <col min="38" max="43" width="9.08984375" bestFit="1" customWidth="1"/>
    <col min="44" max="44" width="9.36328125" bestFit="1" customWidth="1"/>
    <col min="45" max="45" width="9.36328125" customWidth="1"/>
    <col min="46" max="46" width="12.453125" customWidth="1"/>
    <col min="47" max="47" width="13.54296875" customWidth="1"/>
    <col min="48" max="48" width="23.54296875" customWidth="1"/>
  </cols>
  <sheetData>
    <row r="1" spans="1:49" x14ac:dyDescent="0.35">
      <c r="A1" s="35" t="s">
        <v>1184</v>
      </c>
    </row>
    <row r="2" spans="1:49" x14ac:dyDescent="0.35">
      <c r="A2" s="438" t="s">
        <v>0</v>
      </c>
      <c r="B2" s="461" t="s">
        <v>755</v>
      </c>
      <c r="C2" s="440" t="s">
        <v>1023</v>
      </c>
      <c r="D2" s="440"/>
      <c r="E2" s="440"/>
      <c r="F2" s="440"/>
      <c r="G2" s="440"/>
      <c r="H2" s="440"/>
      <c r="I2" s="440"/>
    </row>
    <row r="3" spans="1:49" ht="66" customHeight="1" x14ac:dyDescent="0.35">
      <c r="A3" s="439"/>
      <c r="B3" s="462"/>
      <c r="C3" s="65" t="s">
        <v>748</v>
      </c>
      <c r="D3" s="65" t="s">
        <v>749</v>
      </c>
      <c r="E3" s="65" t="s">
        <v>750</v>
      </c>
      <c r="F3" s="65" t="s">
        <v>756</v>
      </c>
      <c r="G3" s="65" t="s">
        <v>752</v>
      </c>
      <c r="H3" s="65" t="s">
        <v>753</v>
      </c>
      <c r="I3" s="65" t="s">
        <v>465</v>
      </c>
      <c r="L3" s="195" t="s">
        <v>0</v>
      </c>
      <c r="M3" t="s">
        <v>58</v>
      </c>
      <c r="N3" t="s">
        <v>748</v>
      </c>
      <c r="O3" t="s">
        <v>749</v>
      </c>
      <c r="P3" t="s">
        <v>750</v>
      </c>
      <c r="Q3" t="s">
        <v>751</v>
      </c>
      <c r="R3" t="s">
        <v>752</v>
      </c>
      <c r="S3" t="s">
        <v>753</v>
      </c>
      <c r="T3" t="s">
        <v>465</v>
      </c>
      <c r="U3" s="204"/>
      <c r="V3" s="204"/>
      <c r="W3" s="459"/>
      <c r="X3" s="459"/>
    </row>
    <row r="4" spans="1:49" x14ac:dyDescent="0.35">
      <c r="A4" t="s">
        <v>1</v>
      </c>
      <c r="B4">
        <v>2499760</v>
      </c>
      <c r="C4" s="33">
        <f t="shared" ref="C4:I4" si="0">N4/$B4*100</f>
        <v>9.6838896534067267</v>
      </c>
      <c r="D4" s="33">
        <f t="shared" si="0"/>
        <v>2.1287243575383239</v>
      </c>
      <c r="E4" s="33">
        <f t="shared" si="0"/>
        <v>31.23247831791852</v>
      </c>
      <c r="F4" s="33">
        <f t="shared" si="0"/>
        <v>5.2871475661663521</v>
      </c>
      <c r="G4" s="33">
        <f t="shared" si="0"/>
        <v>0.30538931737446795</v>
      </c>
      <c r="H4" s="33">
        <f t="shared" si="0"/>
        <v>49.995079527634651</v>
      </c>
      <c r="I4" s="33">
        <f t="shared" si="0"/>
        <v>1.3672912599609561</v>
      </c>
      <c r="L4" t="s">
        <v>1</v>
      </c>
      <c r="M4">
        <f t="shared" ref="M4:R4" si="1">SUM(M6:M7)</f>
        <v>2499760</v>
      </c>
      <c r="N4" s="205">
        <f t="shared" si="1"/>
        <v>242074</v>
      </c>
      <c r="O4" s="205">
        <f t="shared" si="1"/>
        <v>53213</v>
      </c>
      <c r="P4" s="205">
        <f>SUM(P6:P7)</f>
        <v>780737</v>
      </c>
      <c r="Q4" s="205">
        <f>SUM(Q6:Q7)</f>
        <v>132166</v>
      </c>
      <c r="R4" s="205">
        <f t="shared" si="1"/>
        <v>7634</v>
      </c>
      <c r="S4" s="205">
        <f>SUM(S6:S7)</f>
        <v>1249757</v>
      </c>
      <c r="T4" s="205">
        <f t="shared" ref="T4" si="2">SUM(T6:T7)</f>
        <v>34179</v>
      </c>
      <c r="U4" s="95"/>
      <c r="V4" s="95"/>
      <c r="W4" s="95"/>
      <c r="X4" s="95"/>
      <c r="AC4" s="35" t="s">
        <v>1018</v>
      </c>
    </row>
    <row r="5" spans="1:49" x14ac:dyDescent="0.35">
      <c r="B5" s="207"/>
      <c r="M5" s="207"/>
      <c r="N5" s="137"/>
      <c r="O5" s="137"/>
      <c r="P5" s="137"/>
      <c r="Q5" s="137"/>
      <c r="R5" s="137"/>
      <c r="S5" s="137"/>
      <c r="T5" s="137"/>
      <c r="U5" s="137"/>
      <c r="V5" s="137"/>
      <c r="W5" s="206"/>
      <c r="X5" s="206"/>
      <c r="AE5" t="s">
        <v>1017</v>
      </c>
    </row>
    <row r="6" spans="1:49" x14ac:dyDescent="0.35">
      <c r="A6" t="s">
        <v>3</v>
      </c>
      <c r="B6">
        <f>M6</f>
        <v>1282263</v>
      </c>
      <c r="C6" s="33">
        <f>N6/$B6*100</f>
        <v>5.1611096943450754</v>
      </c>
      <c r="D6" s="33">
        <f t="shared" ref="D6:I7" si="3">O6/$B6*100</f>
        <v>1.8757462392660476</v>
      </c>
      <c r="E6" s="33">
        <f>P6/$B6*100</f>
        <v>28.169884025352054</v>
      </c>
      <c r="F6" s="33">
        <f>Q6/$B6*100</f>
        <v>8.788056740309905</v>
      </c>
      <c r="G6" s="33">
        <f t="shared" si="3"/>
        <v>0.17016789847324612</v>
      </c>
      <c r="H6" s="33">
        <f>S6/$B6*100</f>
        <v>54.519314680373689</v>
      </c>
      <c r="I6" s="33">
        <f t="shared" si="3"/>
        <v>1.3157207218799887</v>
      </c>
      <c r="L6" t="s">
        <v>3</v>
      </c>
      <c r="M6">
        <f>SUM(N6:T6)</f>
        <v>1282263</v>
      </c>
      <c r="N6">
        <v>66179</v>
      </c>
      <c r="O6">
        <v>24052</v>
      </c>
      <c r="P6" s="62">
        <v>361212</v>
      </c>
      <c r="Q6" s="62">
        <v>112686</v>
      </c>
      <c r="R6">
        <v>2182</v>
      </c>
      <c r="S6" s="62">
        <v>699081</v>
      </c>
      <c r="T6">
        <v>16871</v>
      </c>
      <c r="U6" s="137"/>
      <c r="V6" s="137"/>
      <c r="W6" s="206"/>
      <c r="X6" s="206"/>
      <c r="AC6" t="s">
        <v>464</v>
      </c>
      <c r="AD6" t="s">
        <v>748</v>
      </c>
      <c r="AE6" t="s">
        <v>750</v>
      </c>
      <c r="AF6" t="s">
        <v>751</v>
      </c>
      <c r="AG6" t="s">
        <v>752</v>
      </c>
      <c r="AH6" t="s">
        <v>1019</v>
      </c>
      <c r="AI6" t="s">
        <v>465</v>
      </c>
      <c r="AJ6" t="s">
        <v>58</v>
      </c>
      <c r="AL6" t="s">
        <v>748</v>
      </c>
      <c r="AM6" t="s">
        <v>750</v>
      </c>
      <c r="AN6" t="s">
        <v>751</v>
      </c>
      <c r="AO6" t="s">
        <v>752</v>
      </c>
      <c r="AP6" t="s">
        <v>753</v>
      </c>
      <c r="AQ6" t="s">
        <v>465</v>
      </c>
      <c r="AU6" t="s">
        <v>1020</v>
      </c>
      <c r="AV6" t="s">
        <v>1021</v>
      </c>
      <c r="AW6" t="s">
        <v>753</v>
      </c>
    </row>
    <row r="7" spans="1:49" x14ac:dyDescent="0.35">
      <c r="A7" t="s">
        <v>7</v>
      </c>
      <c r="B7">
        <f>M7</f>
        <v>1217497</v>
      </c>
      <c r="C7" s="33">
        <f>N7/$B7*100</f>
        <v>14.447263525084661</v>
      </c>
      <c r="D7" s="33">
        <f t="shared" si="3"/>
        <v>2.3951599059381667</v>
      </c>
      <c r="E7" s="33">
        <f>P7/$B7*100</f>
        <v>34.457990450900496</v>
      </c>
      <c r="F7" s="33">
        <f>Q7/$B7*100</f>
        <v>1.600003942514848</v>
      </c>
      <c r="G7" s="33">
        <f t="shared" si="3"/>
        <v>0.44780397816175316</v>
      </c>
      <c r="H7" s="33">
        <f>S7/$B7*100</f>
        <v>45.230173051761113</v>
      </c>
      <c r="I7" s="33">
        <f t="shared" si="3"/>
        <v>1.4216051456389627</v>
      </c>
      <c r="L7" t="s">
        <v>7</v>
      </c>
      <c r="M7">
        <f>SUM(N7:T7)</f>
        <v>1217497</v>
      </c>
      <c r="N7">
        <v>175895</v>
      </c>
      <c r="O7">
        <v>29161</v>
      </c>
      <c r="P7" s="62">
        <v>419525</v>
      </c>
      <c r="Q7" s="62">
        <v>19480</v>
      </c>
      <c r="R7">
        <v>5452</v>
      </c>
      <c r="S7" s="62">
        <v>550676</v>
      </c>
      <c r="T7">
        <v>17308</v>
      </c>
      <c r="U7" s="137"/>
      <c r="X7" s="206"/>
    </row>
    <row r="8" spans="1:49" x14ac:dyDescent="0.35">
      <c r="B8" s="207"/>
      <c r="C8" s="33"/>
      <c r="M8" s="207"/>
      <c r="N8" s="137"/>
      <c r="O8" s="137"/>
      <c r="P8" s="137"/>
      <c r="Q8" s="137"/>
      <c r="R8" s="137"/>
      <c r="S8" s="137"/>
      <c r="T8" s="137"/>
      <c r="U8" s="137"/>
      <c r="X8" s="206"/>
      <c r="AC8" t="s">
        <v>318</v>
      </c>
      <c r="AD8" s="62">
        <v>2637</v>
      </c>
      <c r="AE8" s="62">
        <v>6437</v>
      </c>
      <c r="AF8" s="62">
        <v>2881</v>
      </c>
      <c r="AG8">
        <v>60</v>
      </c>
      <c r="AH8" s="62">
        <v>63242</v>
      </c>
      <c r="AI8">
        <v>683</v>
      </c>
      <c r="AJ8" s="62">
        <v>75940</v>
      </c>
      <c r="AL8" s="33">
        <f>AD8/$AJ$8*100</f>
        <v>3.4724782723202527</v>
      </c>
      <c r="AM8" s="33">
        <f t="shared" ref="AM8:AR8" si="4">AE8/$AJ$8*100</f>
        <v>8.4764287595470105</v>
      </c>
      <c r="AN8" s="33">
        <f t="shared" si="4"/>
        <v>3.7937845667632342</v>
      </c>
      <c r="AO8" s="33">
        <f t="shared" si="4"/>
        <v>7.900974453515934E-2</v>
      </c>
      <c r="AP8" s="33">
        <f t="shared" si="4"/>
        <v>83.278904398209107</v>
      </c>
      <c r="AQ8" s="33">
        <f t="shared" si="4"/>
        <v>0.89939425862523048</v>
      </c>
      <c r="AR8" s="33">
        <f t="shared" si="4"/>
        <v>100</v>
      </c>
      <c r="AS8" s="33"/>
      <c r="AT8" t="s">
        <v>318</v>
      </c>
      <c r="AU8" s="33">
        <f t="shared" ref="AU8:AU21" si="5">AL8</f>
        <v>3.4724782723202527</v>
      </c>
      <c r="AV8" s="33">
        <f t="shared" ref="AV8:AV21" si="6">AM8+AN8</f>
        <v>12.270213326310245</v>
      </c>
      <c r="AW8" s="33">
        <f t="shared" ref="AW8:AW21" si="7">AP8</f>
        <v>83.278904398209107</v>
      </c>
    </row>
    <row r="9" spans="1:49" x14ac:dyDescent="0.35">
      <c r="A9" t="s">
        <v>11</v>
      </c>
      <c r="B9">
        <v>94051</v>
      </c>
      <c r="C9" s="33">
        <f t="shared" ref="C9:C22" si="8">N9/$B9*100</f>
        <v>3.2811984986868827</v>
      </c>
      <c r="D9" s="33">
        <f t="shared" ref="D9:I22" si="9">O9/$B9*100</f>
        <v>1.4545299890484948</v>
      </c>
      <c r="E9" s="33">
        <f t="shared" si="9"/>
        <v>23.709476773240052</v>
      </c>
      <c r="F9" s="33">
        <f t="shared" si="9"/>
        <v>3.0632316509128028</v>
      </c>
      <c r="G9" s="33">
        <f t="shared" si="9"/>
        <v>6.3795174958267323E-2</v>
      </c>
      <c r="H9" s="33">
        <f t="shared" si="9"/>
        <v>67.669668584066088</v>
      </c>
      <c r="I9" s="33">
        <f t="shared" si="9"/>
        <v>0.75809932908741007</v>
      </c>
      <c r="L9" t="s">
        <v>754</v>
      </c>
      <c r="M9">
        <v>94051</v>
      </c>
      <c r="N9">
        <v>3086</v>
      </c>
      <c r="O9">
        <v>1368</v>
      </c>
      <c r="P9">
        <v>22299</v>
      </c>
      <c r="Q9">
        <v>2881</v>
      </c>
      <c r="R9">
        <v>60</v>
      </c>
      <c r="S9">
        <v>63644</v>
      </c>
      <c r="T9">
        <v>713</v>
      </c>
      <c r="U9" s="137"/>
      <c r="X9" s="206"/>
      <c r="AC9" t="s">
        <v>15</v>
      </c>
      <c r="AD9" s="62">
        <v>7224</v>
      </c>
      <c r="AE9" s="62">
        <v>15482</v>
      </c>
      <c r="AF9" s="62">
        <v>10392</v>
      </c>
      <c r="AG9">
        <v>242</v>
      </c>
      <c r="AH9" s="62">
        <v>129194</v>
      </c>
      <c r="AI9" s="62">
        <v>2916</v>
      </c>
      <c r="AJ9" s="62">
        <v>165450</v>
      </c>
      <c r="AL9" s="33">
        <f>AD9/$AJ$9*100</f>
        <v>4.3662737987307345</v>
      </c>
      <c r="AM9" s="33">
        <f t="shared" ref="AM9:AQ9" si="10">AE9/$AJ$9*100</f>
        <v>9.3575098216983985</v>
      </c>
      <c r="AN9" s="33">
        <f t="shared" si="10"/>
        <v>6.2810516772438802</v>
      </c>
      <c r="AO9" s="33">
        <f t="shared" si="10"/>
        <v>0.14626775460864311</v>
      </c>
      <c r="AP9" s="33">
        <f t="shared" si="10"/>
        <v>78.086430945905107</v>
      </c>
      <c r="AQ9" s="33">
        <f t="shared" si="10"/>
        <v>1.7624660018132368</v>
      </c>
      <c r="AR9" s="33">
        <f>AJ9/$AJ$9*100</f>
        <v>100</v>
      </c>
      <c r="AS9" s="33"/>
      <c r="AT9" t="s">
        <v>15</v>
      </c>
      <c r="AU9" s="33">
        <f t="shared" si="5"/>
        <v>4.3662737987307345</v>
      </c>
      <c r="AV9" s="33">
        <f t="shared" si="6"/>
        <v>15.638561498942279</v>
      </c>
      <c r="AW9" s="33">
        <f t="shared" si="7"/>
        <v>78.086430945905107</v>
      </c>
    </row>
    <row r="10" spans="1:49" x14ac:dyDescent="0.35">
      <c r="A10" t="s">
        <v>15</v>
      </c>
      <c r="B10">
        <v>204857</v>
      </c>
      <c r="C10" s="33">
        <f t="shared" si="8"/>
        <v>4.0364742234827222</v>
      </c>
      <c r="D10" s="33">
        <f t="shared" si="9"/>
        <v>1.787588415333623</v>
      </c>
      <c r="E10" s="33">
        <f t="shared" si="9"/>
        <v>24.084117213470861</v>
      </c>
      <c r="F10" s="33">
        <f t="shared" si="9"/>
        <v>5.0728068848025698</v>
      </c>
      <c r="G10" s="33">
        <f t="shared" si="9"/>
        <v>0.11813118419189972</v>
      </c>
      <c r="H10" s="33">
        <f t="shared" si="9"/>
        <v>63.425218567098028</v>
      </c>
      <c r="I10" s="33">
        <f t="shared" si="9"/>
        <v>1.475663511620301</v>
      </c>
      <c r="L10" t="s">
        <v>15</v>
      </c>
      <c r="M10">
        <v>204857</v>
      </c>
      <c r="N10">
        <v>8269</v>
      </c>
      <c r="O10">
        <v>3662</v>
      </c>
      <c r="P10">
        <v>49338</v>
      </c>
      <c r="Q10">
        <v>10392</v>
      </c>
      <c r="R10">
        <v>242</v>
      </c>
      <c r="S10">
        <v>129931</v>
      </c>
      <c r="T10">
        <v>3023</v>
      </c>
      <c r="U10" s="137"/>
      <c r="V10" s="62"/>
      <c r="W10" s="62"/>
      <c r="X10" s="208"/>
      <c r="AC10" t="s">
        <v>18</v>
      </c>
      <c r="AD10" s="62">
        <v>5040</v>
      </c>
      <c r="AE10" s="62">
        <v>7109</v>
      </c>
      <c r="AF10" s="62">
        <v>1601</v>
      </c>
      <c r="AG10">
        <v>61</v>
      </c>
      <c r="AH10" s="62">
        <v>54675</v>
      </c>
      <c r="AI10">
        <v>936</v>
      </c>
      <c r="AJ10" s="62">
        <v>69422</v>
      </c>
      <c r="AL10" s="33">
        <f>AD10/$AJ$10*100</f>
        <v>7.2599464146812247</v>
      </c>
      <c r="AM10" s="33">
        <f t="shared" ref="AM10:AR10" si="11">AE10/$AJ$10*100</f>
        <v>10.240269655152545</v>
      </c>
      <c r="AN10" s="33">
        <f t="shared" si="11"/>
        <v>2.3061853591080634</v>
      </c>
      <c r="AO10" s="33">
        <f t="shared" si="11"/>
        <v>8.7868399066578312E-2</v>
      </c>
      <c r="AP10" s="33">
        <f t="shared" si="11"/>
        <v>78.757454409265065</v>
      </c>
      <c r="AQ10" s="33">
        <f t="shared" si="11"/>
        <v>1.3482757627265132</v>
      </c>
      <c r="AR10" s="33">
        <f t="shared" si="11"/>
        <v>100</v>
      </c>
      <c r="AS10" s="33"/>
      <c r="AT10" t="s">
        <v>18</v>
      </c>
      <c r="AU10" s="33">
        <f t="shared" si="5"/>
        <v>7.2599464146812247</v>
      </c>
      <c r="AV10" s="33">
        <f t="shared" si="6"/>
        <v>12.546455014260609</v>
      </c>
      <c r="AW10" s="33">
        <f t="shared" si="7"/>
        <v>78.757454409265065</v>
      </c>
    </row>
    <row r="11" spans="1:49" x14ac:dyDescent="0.35">
      <c r="A11" t="s">
        <v>18</v>
      </c>
      <c r="B11">
        <v>89839</v>
      </c>
      <c r="C11" s="33">
        <f t="shared" si="8"/>
        <v>6.3702846202651404</v>
      </c>
      <c r="D11" s="33">
        <f t="shared" si="9"/>
        <v>1.3958303186811964</v>
      </c>
      <c r="E11" s="33">
        <f t="shared" si="9"/>
        <v>27.921058782933915</v>
      </c>
      <c r="F11" s="33">
        <f t="shared" si="9"/>
        <v>1.7820768263226439</v>
      </c>
      <c r="G11" s="33">
        <f t="shared" si="9"/>
        <v>6.7899241977314978E-2</v>
      </c>
      <c r="H11" s="33">
        <f t="shared" si="9"/>
        <v>61.386480259130224</v>
      </c>
      <c r="I11" s="33">
        <f t="shared" si="9"/>
        <v>1.076369950689567</v>
      </c>
      <c r="L11" t="s">
        <v>18</v>
      </c>
      <c r="M11">
        <v>89839</v>
      </c>
      <c r="N11">
        <v>5723</v>
      </c>
      <c r="O11">
        <v>1254</v>
      </c>
      <c r="P11">
        <v>25084</v>
      </c>
      <c r="Q11">
        <v>1601</v>
      </c>
      <c r="R11">
        <v>61</v>
      </c>
      <c r="S11">
        <v>55149</v>
      </c>
      <c r="T11">
        <v>967</v>
      </c>
      <c r="U11" s="137"/>
      <c r="V11" s="137"/>
      <c r="W11" s="208"/>
      <c r="X11" s="208"/>
      <c r="AC11" t="s">
        <v>22</v>
      </c>
      <c r="AD11" s="62">
        <v>17291</v>
      </c>
      <c r="AE11" s="62">
        <v>26122</v>
      </c>
      <c r="AF11" s="62">
        <v>7931</v>
      </c>
      <c r="AG11">
        <v>730</v>
      </c>
      <c r="AH11" s="62">
        <v>68601</v>
      </c>
      <c r="AI11" s="62">
        <v>1800</v>
      </c>
      <c r="AJ11" s="62">
        <v>122475</v>
      </c>
      <c r="AL11" s="33">
        <f>AD11/$AJ$11*100</f>
        <v>14.117983261890183</v>
      </c>
      <c r="AM11" s="33">
        <f t="shared" ref="AM11:AR11" si="12">AE11/$AJ$11*100</f>
        <v>21.328434374362114</v>
      </c>
      <c r="AN11" s="33">
        <f t="shared" si="12"/>
        <v>6.4756072667891402</v>
      </c>
      <c r="AO11" s="33">
        <f t="shared" si="12"/>
        <v>0.59604000816493163</v>
      </c>
      <c r="AP11" s="33">
        <f t="shared" si="12"/>
        <v>56.012247397428048</v>
      </c>
      <c r="AQ11" s="33">
        <f t="shared" si="12"/>
        <v>1.4696876913655847</v>
      </c>
      <c r="AR11" s="33">
        <f t="shared" si="12"/>
        <v>100</v>
      </c>
      <c r="AS11" s="33"/>
      <c r="AT11" t="s">
        <v>22</v>
      </c>
      <c r="AU11" s="33">
        <f t="shared" si="5"/>
        <v>14.117983261890183</v>
      </c>
      <c r="AV11" s="33">
        <f t="shared" si="6"/>
        <v>27.804041641151255</v>
      </c>
      <c r="AW11" s="33">
        <f t="shared" si="7"/>
        <v>56.012247397428048</v>
      </c>
    </row>
    <row r="12" spans="1:49" x14ac:dyDescent="0.35">
      <c r="A12" t="s">
        <v>22</v>
      </c>
      <c r="B12">
        <v>176061</v>
      </c>
      <c r="C12" s="33">
        <f t="shared" si="8"/>
        <v>11.043899557539715</v>
      </c>
      <c r="D12" s="33">
        <f t="shared" si="9"/>
        <v>2.2912513276648436</v>
      </c>
      <c r="E12" s="33">
        <f t="shared" si="9"/>
        <v>41.304434258580834</v>
      </c>
      <c r="F12" s="33">
        <f t="shared" si="9"/>
        <v>4.5046887158428044</v>
      </c>
      <c r="G12" s="33">
        <f t="shared" si="9"/>
        <v>0.41462902062353391</v>
      </c>
      <c r="H12" s="33">
        <f t="shared" si="9"/>
        <v>39.375557335241766</v>
      </c>
      <c r="I12" s="33">
        <f t="shared" si="9"/>
        <v>1.0655397845065062</v>
      </c>
      <c r="L12" t="s">
        <v>22</v>
      </c>
      <c r="M12">
        <v>176061</v>
      </c>
      <c r="N12">
        <v>19444</v>
      </c>
      <c r="O12">
        <v>4034</v>
      </c>
      <c r="P12">
        <v>72721</v>
      </c>
      <c r="Q12">
        <v>7931</v>
      </c>
      <c r="R12">
        <v>730</v>
      </c>
      <c r="S12">
        <v>69325</v>
      </c>
      <c r="T12">
        <v>1876</v>
      </c>
      <c r="U12" s="137"/>
      <c r="V12" s="137"/>
      <c r="W12" s="208"/>
      <c r="X12" s="208"/>
      <c r="AC12" t="s">
        <v>25</v>
      </c>
      <c r="AD12" s="62">
        <v>11708</v>
      </c>
      <c r="AE12" s="62">
        <v>13963</v>
      </c>
      <c r="AF12" s="62">
        <v>2848</v>
      </c>
      <c r="AG12">
        <v>527</v>
      </c>
      <c r="AH12" s="62">
        <v>36875</v>
      </c>
      <c r="AI12">
        <v>712</v>
      </c>
      <c r="AJ12" s="62">
        <v>66633</v>
      </c>
      <c r="AL12" s="33">
        <f>AD12/$AJ$12*100</f>
        <v>17.57087329101196</v>
      </c>
      <c r="AM12" s="33">
        <f t="shared" ref="AM12:AQ12" si="13">AE12/$AJ$12*100</f>
        <v>20.955082316569868</v>
      </c>
      <c r="AN12" s="33">
        <f t="shared" si="13"/>
        <v>4.2741584500172589</v>
      </c>
      <c r="AO12" s="33">
        <f t="shared" si="13"/>
        <v>0.79089940419912041</v>
      </c>
      <c r="AP12" s="33">
        <f t="shared" si="13"/>
        <v>55.340446925697471</v>
      </c>
      <c r="AQ12" s="33">
        <f t="shared" si="13"/>
        <v>1.0685396125043147</v>
      </c>
      <c r="AR12" s="33">
        <f>AJ12/$AJ$12*100</f>
        <v>100</v>
      </c>
      <c r="AS12" s="33"/>
      <c r="AT12" t="s">
        <v>25</v>
      </c>
      <c r="AU12" s="33">
        <f t="shared" si="5"/>
        <v>17.57087329101196</v>
      </c>
      <c r="AV12" s="33">
        <f t="shared" si="6"/>
        <v>25.229240766587125</v>
      </c>
      <c r="AW12" s="33">
        <f t="shared" si="7"/>
        <v>55.340446925697471</v>
      </c>
    </row>
    <row r="13" spans="1:49" x14ac:dyDescent="0.35">
      <c r="A13" t="s">
        <v>25</v>
      </c>
      <c r="B13">
        <v>98423</v>
      </c>
      <c r="C13" s="33">
        <f t="shared" si="8"/>
        <v>13.238775489468924</v>
      </c>
      <c r="D13" s="33">
        <f t="shared" si="9"/>
        <v>2.5827296465257104</v>
      </c>
      <c r="E13" s="33">
        <f t="shared" si="9"/>
        <v>42.013553742519534</v>
      </c>
      <c r="F13" s="33">
        <f t="shared" si="9"/>
        <v>2.8936325858793168</v>
      </c>
      <c r="G13" s="33">
        <f t="shared" si="9"/>
        <v>0.53544395110898868</v>
      </c>
      <c r="H13" s="33">
        <f t="shared" si="9"/>
        <v>37.977911666988405</v>
      </c>
      <c r="I13" s="33">
        <f t="shared" si="9"/>
        <v>0.75795291750911875</v>
      </c>
      <c r="L13" t="s">
        <v>25</v>
      </c>
      <c r="M13">
        <v>98423</v>
      </c>
      <c r="N13">
        <v>13030</v>
      </c>
      <c r="O13">
        <v>2542</v>
      </c>
      <c r="P13">
        <v>41351</v>
      </c>
      <c r="Q13">
        <v>2848</v>
      </c>
      <c r="R13">
        <v>527</v>
      </c>
      <c r="S13">
        <v>37379</v>
      </c>
      <c r="T13">
        <v>746</v>
      </c>
      <c r="U13" s="137"/>
      <c r="V13" s="137"/>
      <c r="W13" s="208"/>
      <c r="X13" s="208"/>
      <c r="AC13" t="s">
        <v>26</v>
      </c>
      <c r="AD13" s="62">
        <v>16686</v>
      </c>
      <c r="AE13" s="62">
        <v>31048</v>
      </c>
      <c r="AF13" s="62">
        <v>55332</v>
      </c>
      <c r="AG13">
        <v>577</v>
      </c>
      <c r="AH13" s="62">
        <v>242690</v>
      </c>
      <c r="AI13" s="62">
        <v>5814</v>
      </c>
      <c r="AJ13" s="62">
        <v>352147</v>
      </c>
      <c r="AL13" s="33">
        <f>AD13/$AJ$13*100</f>
        <v>4.7383621044620572</v>
      </c>
      <c r="AM13" s="33">
        <f t="shared" ref="AM13:AR13" si="14">AE13/$AJ$13*100</f>
        <v>8.8167725410127016</v>
      </c>
      <c r="AN13" s="33">
        <f t="shared" si="14"/>
        <v>15.712756320513876</v>
      </c>
      <c r="AO13" s="33">
        <f t="shared" si="14"/>
        <v>0.16385202770433938</v>
      </c>
      <c r="AP13" s="33">
        <f t="shared" si="14"/>
        <v>68.917241947254979</v>
      </c>
      <c r="AQ13" s="33">
        <f t="shared" si="14"/>
        <v>1.6510150590520436</v>
      </c>
      <c r="AR13" s="33">
        <f t="shared" si="14"/>
        <v>100</v>
      </c>
      <c r="AS13" s="33"/>
      <c r="AT13" t="s">
        <v>26</v>
      </c>
      <c r="AU13" s="33">
        <f t="shared" si="5"/>
        <v>4.7383621044620572</v>
      </c>
      <c r="AV13" s="33">
        <f t="shared" si="6"/>
        <v>24.529528861526579</v>
      </c>
      <c r="AW13" s="33">
        <f t="shared" si="7"/>
        <v>68.917241947254979</v>
      </c>
    </row>
    <row r="14" spans="1:49" x14ac:dyDescent="0.35">
      <c r="A14" t="s">
        <v>26</v>
      </c>
      <c r="B14">
        <v>428173</v>
      </c>
      <c r="C14" s="33">
        <f t="shared" si="8"/>
        <v>4.3802388286977463</v>
      </c>
      <c r="D14" s="33">
        <f t="shared" si="9"/>
        <v>1.6514352843360045</v>
      </c>
      <c r="E14" s="33">
        <f t="shared" si="9"/>
        <v>22.589934442386607</v>
      </c>
      <c r="F14" s="33">
        <f t="shared" si="9"/>
        <v>12.92281390933104</v>
      </c>
      <c r="G14" s="33">
        <f t="shared" si="9"/>
        <v>0.13475861392474536</v>
      </c>
      <c r="H14" s="33">
        <f t="shared" si="9"/>
        <v>56.916246470468714</v>
      </c>
      <c r="I14" s="33">
        <f t="shared" si="9"/>
        <v>1.4045724508551449</v>
      </c>
      <c r="L14" t="s">
        <v>26</v>
      </c>
      <c r="M14">
        <v>428173</v>
      </c>
      <c r="N14">
        <v>18755</v>
      </c>
      <c r="O14">
        <v>7071</v>
      </c>
      <c r="P14">
        <v>96724</v>
      </c>
      <c r="Q14">
        <v>55332</v>
      </c>
      <c r="R14">
        <v>577</v>
      </c>
      <c r="S14">
        <v>243700</v>
      </c>
      <c r="T14">
        <v>6014</v>
      </c>
      <c r="U14" s="137"/>
      <c r="V14" s="137"/>
      <c r="W14" s="208"/>
      <c r="X14" s="208"/>
      <c r="AC14" t="s">
        <v>29</v>
      </c>
      <c r="AD14" s="62">
        <v>26008</v>
      </c>
      <c r="AE14" s="62">
        <v>8457</v>
      </c>
      <c r="AF14" s="62">
        <v>1642</v>
      </c>
      <c r="AG14">
        <v>374</v>
      </c>
      <c r="AH14" s="62">
        <v>31800</v>
      </c>
      <c r="AI14">
        <v>964</v>
      </c>
      <c r="AJ14" s="62">
        <v>69245</v>
      </c>
      <c r="AL14" s="33">
        <f>AD14/$AJ$14*100</f>
        <v>37.559390569716221</v>
      </c>
      <c r="AM14" s="33">
        <f t="shared" ref="AM14:AR14" si="15">AE14/$AJ$14*100</f>
        <v>12.213156184562063</v>
      </c>
      <c r="AN14" s="33">
        <f t="shared" si="15"/>
        <v>2.3712903458733483</v>
      </c>
      <c r="AO14" s="33">
        <f t="shared" si="15"/>
        <v>0.54011119936457508</v>
      </c>
      <c r="AP14" s="33">
        <f t="shared" si="15"/>
        <v>45.923893421907721</v>
      </c>
      <c r="AQ14" s="33">
        <f t="shared" si="15"/>
        <v>1.3921582785760704</v>
      </c>
      <c r="AR14" s="33">
        <f t="shared" si="15"/>
        <v>100</v>
      </c>
      <c r="AS14" s="33"/>
      <c r="AT14" t="s">
        <v>29</v>
      </c>
      <c r="AU14" s="33">
        <f t="shared" si="5"/>
        <v>37.559390569716221</v>
      </c>
      <c r="AV14" s="33">
        <f t="shared" si="6"/>
        <v>14.584446530435411</v>
      </c>
      <c r="AW14" s="33">
        <f t="shared" si="7"/>
        <v>45.923893421907721</v>
      </c>
    </row>
    <row r="15" spans="1:49" x14ac:dyDescent="0.35">
      <c r="A15" t="s">
        <v>29</v>
      </c>
      <c r="B15">
        <v>96189</v>
      </c>
      <c r="C15" s="33">
        <f t="shared" si="8"/>
        <v>36.181891900321247</v>
      </c>
      <c r="D15" s="33">
        <f t="shared" si="9"/>
        <v>1.8141367516036135</v>
      </c>
      <c r="E15" s="33">
        <f t="shared" si="9"/>
        <v>25.050681470854258</v>
      </c>
      <c r="F15" s="33">
        <f t="shared" si="9"/>
        <v>1.7070559003628274</v>
      </c>
      <c r="G15" s="33">
        <f t="shared" si="9"/>
        <v>0.3888178481947</v>
      </c>
      <c r="H15" s="33">
        <f t="shared" si="9"/>
        <v>33.766854837871271</v>
      </c>
      <c r="I15" s="33">
        <f t="shared" si="9"/>
        <v>1.0905612907920863</v>
      </c>
      <c r="L15" t="s">
        <v>29</v>
      </c>
      <c r="M15">
        <v>96189</v>
      </c>
      <c r="N15">
        <v>34803</v>
      </c>
      <c r="O15">
        <v>1745</v>
      </c>
      <c r="P15">
        <v>24096</v>
      </c>
      <c r="Q15">
        <v>1642</v>
      </c>
      <c r="R15">
        <v>374</v>
      </c>
      <c r="S15">
        <v>32480</v>
      </c>
      <c r="T15">
        <v>1049</v>
      </c>
      <c r="U15" s="137"/>
      <c r="V15" s="137"/>
      <c r="W15" s="208"/>
      <c r="X15" s="208"/>
      <c r="AC15" t="s">
        <v>32</v>
      </c>
      <c r="AD15" s="62">
        <v>27164</v>
      </c>
      <c r="AE15" s="62">
        <v>38176</v>
      </c>
      <c r="AF15" s="62">
        <v>6291</v>
      </c>
      <c r="AG15" s="62">
        <v>1561</v>
      </c>
      <c r="AH15" s="62">
        <v>105782</v>
      </c>
      <c r="AI15" s="62">
        <v>4417</v>
      </c>
      <c r="AJ15" s="62">
        <v>183391</v>
      </c>
      <c r="AL15" s="33">
        <f>AD15/$AJ$15*100</f>
        <v>14.812068204001285</v>
      </c>
      <c r="AM15" s="33">
        <f t="shared" ref="AM15:AR15" si="16">AE15/$AJ$15*100</f>
        <v>20.816724921070282</v>
      </c>
      <c r="AN15" s="33">
        <f t="shared" si="16"/>
        <v>3.4303755364221797</v>
      </c>
      <c r="AO15" s="33">
        <f t="shared" si="16"/>
        <v>0.85118680851295858</v>
      </c>
      <c r="AP15" s="33">
        <f t="shared" si="16"/>
        <v>57.681129390209982</v>
      </c>
      <c r="AQ15" s="33">
        <f t="shared" si="16"/>
        <v>2.4085151397833049</v>
      </c>
      <c r="AR15" s="33">
        <f t="shared" si="16"/>
        <v>100</v>
      </c>
      <c r="AS15" s="33"/>
      <c r="AT15" t="s">
        <v>32</v>
      </c>
      <c r="AU15" s="33">
        <f t="shared" si="5"/>
        <v>14.812068204001285</v>
      </c>
      <c r="AV15" s="33">
        <f t="shared" si="6"/>
        <v>24.247100457492461</v>
      </c>
      <c r="AW15" s="33">
        <f t="shared" si="7"/>
        <v>57.681129390209982</v>
      </c>
    </row>
    <row r="16" spans="1:49" x14ac:dyDescent="0.35">
      <c r="A16" t="s">
        <v>32</v>
      </c>
      <c r="B16">
        <v>270762</v>
      </c>
      <c r="C16" s="33">
        <f t="shared" si="8"/>
        <v>11.200611607241784</v>
      </c>
      <c r="D16" s="33">
        <f t="shared" si="9"/>
        <v>2.9494537638221021</v>
      </c>
      <c r="E16" s="33">
        <f t="shared" si="9"/>
        <v>41.901374638981835</v>
      </c>
      <c r="F16" s="33">
        <f t="shared" si="9"/>
        <v>2.3234427283001309</v>
      </c>
      <c r="G16" s="33">
        <f t="shared" si="9"/>
        <v>0.57652107755150284</v>
      </c>
      <c r="H16" s="33">
        <f t="shared" si="9"/>
        <v>39.350425835235377</v>
      </c>
      <c r="I16" s="33">
        <f t="shared" si="9"/>
        <v>1.6981703488672708</v>
      </c>
      <c r="L16" t="s">
        <v>32</v>
      </c>
      <c r="M16">
        <v>270762</v>
      </c>
      <c r="N16">
        <v>30327</v>
      </c>
      <c r="O16">
        <v>7986</v>
      </c>
      <c r="P16">
        <v>113453</v>
      </c>
      <c r="Q16">
        <v>6291</v>
      </c>
      <c r="R16">
        <v>1561</v>
      </c>
      <c r="S16">
        <v>106546</v>
      </c>
      <c r="T16">
        <v>4598</v>
      </c>
      <c r="U16" s="137"/>
      <c r="V16" s="137"/>
      <c r="W16" s="208"/>
      <c r="X16" s="208"/>
      <c r="AC16" t="s">
        <v>35</v>
      </c>
      <c r="AD16" s="62">
        <v>13877</v>
      </c>
      <c r="AE16" s="62">
        <v>6566</v>
      </c>
      <c r="AF16" s="62">
        <v>2001</v>
      </c>
      <c r="AG16">
        <v>158</v>
      </c>
      <c r="AH16" s="62">
        <v>41124</v>
      </c>
      <c r="AI16">
        <v>629</v>
      </c>
      <c r="AJ16" s="62">
        <v>64355</v>
      </c>
      <c r="AL16" s="33">
        <f>AD16/$AJ$16*100</f>
        <v>21.563204102245358</v>
      </c>
      <c r="AM16" s="33">
        <f t="shared" ref="AM16:AR16" si="17">AE16/$AJ$16*100</f>
        <v>10.202781446663041</v>
      </c>
      <c r="AN16" s="33">
        <f t="shared" si="17"/>
        <v>3.109315515499961</v>
      </c>
      <c r="AO16" s="33">
        <f t="shared" si="17"/>
        <v>0.24551316913992696</v>
      </c>
      <c r="AP16" s="33">
        <f t="shared" si="17"/>
        <v>63.90179473234403</v>
      </c>
      <c r="AQ16" s="33">
        <f t="shared" si="17"/>
        <v>0.97739103410768391</v>
      </c>
      <c r="AR16" s="33">
        <f t="shared" si="17"/>
        <v>100</v>
      </c>
      <c r="AS16" s="33"/>
      <c r="AT16" t="s">
        <v>35</v>
      </c>
      <c r="AU16" s="33">
        <f t="shared" si="5"/>
        <v>21.563204102245358</v>
      </c>
      <c r="AV16" s="33">
        <f t="shared" si="6"/>
        <v>13.312096962163002</v>
      </c>
      <c r="AW16" s="33">
        <f t="shared" si="7"/>
        <v>63.90179473234403</v>
      </c>
    </row>
    <row r="17" spans="1:49" x14ac:dyDescent="0.35">
      <c r="A17" t="s">
        <v>35</v>
      </c>
      <c r="B17">
        <v>83255</v>
      </c>
      <c r="C17" s="33">
        <f t="shared" si="8"/>
        <v>19.172422076752145</v>
      </c>
      <c r="D17" s="33">
        <f t="shared" si="9"/>
        <v>1.6347366524533062</v>
      </c>
      <c r="E17" s="33">
        <f t="shared" si="9"/>
        <v>25.382259323764337</v>
      </c>
      <c r="F17" s="33">
        <f t="shared" si="9"/>
        <v>2.4034592516965949</v>
      </c>
      <c r="G17" s="33">
        <f t="shared" si="9"/>
        <v>0.18977839168818689</v>
      </c>
      <c r="H17" s="33">
        <f t="shared" si="9"/>
        <v>50.414990090685244</v>
      </c>
      <c r="I17" s="33">
        <f t="shared" si="9"/>
        <v>0.80235421296018261</v>
      </c>
      <c r="L17" t="s">
        <v>35</v>
      </c>
      <c r="M17">
        <v>83255</v>
      </c>
      <c r="N17">
        <v>15962</v>
      </c>
      <c r="O17">
        <v>1361</v>
      </c>
      <c r="P17">
        <v>21132</v>
      </c>
      <c r="Q17">
        <v>2001</v>
      </c>
      <c r="R17">
        <v>158</v>
      </c>
      <c r="S17">
        <v>41973</v>
      </c>
      <c r="T17">
        <v>668</v>
      </c>
      <c r="U17" s="137"/>
      <c r="V17" s="137"/>
      <c r="W17" s="208"/>
      <c r="X17" s="208"/>
      <c r="AC17" t="s">
        <v>38</v>
      </c>
      <c r="AD17" s="62">
        <v>22398</v>
      </c>
      <c r="AE17" s="62">
        <v>31793</v>
      </c>
      <c r="AF17" s="62">
        <v>6737</v>
      </c>
      <c r="AG17" s="62">
        <v>1301</v>
      </c>
      <c r="AH17" s="62">
        <v>115214</v>
      </c>
      <c r="AI17" s="62">
        <v>4804</v>
      </c>
      <c r="AJ17" s="62">
        <v>182247</v>
      </c>
      <c r="AL17" s="33">
        <f>AD17/$AJ$17*100</f>
        <v>12.289914237271397</v>
      </c>
      <c r="AM17" s="33">
        <f t="shared" ref="AM17:AR17" si="18">AE17/$AJ$17*100</f>
        <v>17.445005953458768</v>
      </c>
      <c r="AN17" s="33">
        <f t="shared" si="18"/>
        <v>3.6966314946199388</v>
      </c>
      <c r="AO17" s="33">
        <f t="shared" si="18"/>
        <v>0.71386634622243439</v>
      </c>
      <c r="AP17" s="33">
        <f t="shared" si="18"/>
        <v>63.218598934413187</v>
      </c>
      <c r="AQ17" s="33">
        <f t="shared" si="18"/>
        <v>2.6359830340142771</v>
      </c>
      <c r="AR17" s="33">
        <f t="shared" si="18"/>
        <v>100</v>
      </c>
      <c r="AS17" s="33"/>
      <c r="AT17" t="s">
        <v>38</v>
      </c>
      <c r="AU17" s="33">
        <f t="shared" si="5"/>
        <v>12.289914237271397</v>
      </c>
      <c r="AV17" s="33">
        <f t="shared" si="6"/>
        <v>21.141637448078708</v>
      </c>
      <c r="AW17" s="33">
        <f t="shared" si="7"/>
        <v>63.218598934413187</v>
      </c>
    </row>
    <row r="18" spans="1:49" x14ac:dyDescent="0.35">
      <c r="A18" t="s">
        <v>38</v>
      </c>
      <c r="B18">
        <v>259248</v>
      </c>
      <c r="C18" s="33">
        <f t="shared" si="8"/>
        <v>9.8608282416836381</v>
      </c>
      <c r="D18" s="33">
        <f t="shared" si="9"/>
        <v>2.7494908350305498</v>
      </c>
      <c r="E18" s="33">
        <f t="shared" si="9"/>
        <v>37.644649139048326</v>
      </c>
      <c r="F18" s="33">
        <f t="shared" si="9"/>
        <v>2.5986699993828304</v>
      </c>
      <c r="G18" s="33">
        <f t="shared" si="9"/>
        <v>0.50183607973832012</v>
      </c>
      <c r="H18" s="33">
        <f t="shared" si="9"/>
        <v>44.722042214404738</v>
      </c>
      <c r="I18" s="33">
        <f t="shared" si="9"/>
        <v>1.9224834907115966</v>
      </c>
      <c r="L18" t="s">
        <v>38</v>
      </c>
      <c r="M18">
        <v>259248</v>
      </c>
      <c r="N18">
        <v>25564</v>
      </c>
      <c r="O18">
        <v>7128</v>
      </c>
      <c r="P18">
        <v>97593</v>
      </c>
      <c r="Q18">
        <v>6737</v>
      </c>
      <c r="R18">
        <v>1301</v>
      </c>
      <c r="S18">
        <v>115941</v>
      </c>
      <c r="T18">
        <v>4984</v>
      </c>
      <c r="U18" s="137"/>
      <c r="V18" s="137"/>
      <c r="W18" s="208"/>
      <c r="X18" s="208"/>
      <c r="AC18" t="s">
        <v>41</v>
      </c>
      <c r="AD18" s="62">
        <v>8362</v>
      </c>
      <c r="AE18" s="62">
        <v>19353</v>
      </c>
      <c r="AF18" s="62">
        <v>17294</v>
      </c>
      <c r="AG18">
        <v>524</v>
      </c>
      <c r="AH18" s="62">
        <v>99561</v>
      </c>
      <c r="AI18" s="62">
        <v>2700</v>
      </c>
      <c r="AJ18" s="62">
        <v>147794</v>
      </c>
      <c r="AL18" s="33">
        <f>AD18/$AJ$18*100</f>
        <v>5.6578751505473832</v>
      </c>
      <c r="AM18" s="33">
        <f t="shared" ref="AM18:AR18" si="19">AE18/$AJ$18*100</f>
        <v>13.094577587723451</v>
      </c>
      <c r="AN18" s="33">
        <f t="shared" si="19"/>
        <v>11.701422249888358</v>
      </c>
      <c r="AO18" s="33">
        <f t="shared" si="19"/>
        <v>0.35454754590849424</v>
      </c>
      <c r="AP18" s="33">
        <f t="shared" si="19"/>
        <v>67.36471034006793</v>
      </c>
      <c r="AQ18" s="33">
        <f t="shared" si="19"/>
        <v>1.8268671258643787</v>
      </c>
      <c r="AR18" s="33">
        <f t="shared" si="19"/>
        <v>100</v>
      </c>
      <c r="AS18" s="33"/>
      <c r="AT18" t="s">
        <v>41</v>
      </c>
      <c r="AU18" s="33">
        <f t="shared" si="5"/>
        <v>5.6578751505473832</v>
      </c>
      <c r="AV18" s="33">
        <f t="shared" si="6"/>
        <v>24.795999837611809</v>
      </c>
      <c r="AW18" s="33">
        <f t="shared" si="7"/>
        <v>67.36471034006793</v>
      </c>
    </row>
    <row r="19" spans="1:49" x14ac:dyDescent="0.35">
      <c r="A19" t="s">
        <v>41</v>
      </c>
      <c r="B19">
        <v>192718</v>
      </c>
      <c r="C19" s="33">
        <f t="shared" si="8"/>
        <v>4.8220716279745535</v>
      </c>
      <c r="D19" s="33">
        <f t="shared" si="9"/>
        <v>2.3163378615386212</v>
      </c>
      <c r="E19" s="33">
        <f t="shared" si="9"/>
        <v>30.30957149825133</v>
      </c>
      <c r="F19" s="33">
        <f t="shared" si="9"/>
        <v>8.9737336419016387</v>
      </c>
      <c r="G19" s="33">
        <f t="shared" si="9"/>
        <v>0.27189987442792057</v>
      </c>
      <c r="H19" s="33">
        <f t="shared" si="9"/>
        <v>51.861268796894947</v>
      </c>
      <c r="I19" s="33">
        <f t="shared" si="9"/>
        <v>1.4451166990109903</v>
      </c>
      <c r="L19" t="s">
        <v>41</v>
      </c>
      <c r="M19">
        <v>192718</v>
      </c>
      <c r="N19">
        <v>9293</v>
      </c>
      <c r="O19">
        <v>4464</v>
      </c>
      <c r="P19">
        <v>58412</v>
      </c>
      <c r="Q19">
        <v>17294</v>
      </c>
      <c r="R19">
        <v>524</v>
      </c>
      <c r="S19">
        <v>99946</v>
      </c>
      <c r="T19">
        <v>2785</v>
      </c>
      <c r="U19" s="137"/>
      <c r="V19" s="137"/>
      <c r="W19" s="208"/>
      <c r="X19" s="208"/>
      <c r="AC19" t="s">
        <v>44</v>
      </c>
      <c r="AD19" s="62">
        <v>18745</v>
      </c>
      <c r="AE19" s="62">
        <v>23345</v>
      </c>
      <c r="AF19" s="62">
        <v>6230</v>
      </c>
      <c r="AG19" s="62">
        <v>1010</v>
      </c>
      <c r="AH19" s="62">
        <v>99790</v>
      </c>
      <c r="AI19" s="62">
        <v>3687</v>
      </c>
      <c r="AJ19" s="62">
        <v>152807</v>
      </c>
      <c r="AL19" s="33">
        <f>AD19/$AJ$19*100</f>
        <v>12.267108182216784</v>
      </c>
      <c r="AM19" s="33">
        <f t="shared" ref="AM19:AR19" si="20">AE19/$AJ$19*100</f>
        <v>15.277441478466299</v>
      </c>
      <c r="AN19" s="33">
        <f t="shared" si="20"/>
        <v>4.0770383555727161</v>
      </c>
      <c r="AO19" s="33">
        <f t="shared" si="20"/>
        <v>0.66096448461130708</v>
      </c>
      <c r="AP19" s="33">
        <f t="shared" si="20"/>
        <v>65.304599920160726</v>
      </c>
      <c r="AQ19" s="33">
        <f t="shared" si="20"/>
        <v>2.4128475789721673</v>
      </c>
      <c r="AR19" s="33">
        <f t="shared" si="20"/>
        <v>100</v>
      </c>
      <c r="AS19" s="33"/>
      <c r="AT19" t="s">
        <v>44</v>
      </c>
      <c r="AU19" s="33">
        <f t="shared" si="5"/>
        <v>12.267108182216784</v>
      </c>
      <c r="AV19" s="33">
        <f t="shared" si="6"/>
        <v>19.354479834039015</v>
      </c>
      <c r="AW19" s="33">
        <f t="shared" si="7"/>
        <v>65.304599920160726</v>
      </c>
    </row>
    <row r="20" spans="1:49" x14ac:dyDescent="0.35">
      <c r="A20" t="s">
        <v>44</v>
      </c>
      <c r="B20">
        <v>209359</v>
      </c>
      <c r="C20" s="33">
        <f t="shared" si="8"/>
        <v>9.9049957250464526</v>
      </c>
      <c r="D20" s="33">
        <f t="shared" si="9"/>
        <v>2.4097363858253047</v>
      </c>
      <c r="E20" s="33">
        <f t="shared" si="9"/>
        <v>34.392120711314057</v>
      </c>
      <c r="F20" s="33">
        <f t="shared" si="9"/>
        <v>2.9757497886405648</v>
      </c>
      <c r="G20" s="33">
        <f t="shared" si="9"/>
        <v>0.48242492560625533</v>
      </c>
      <c r="H20" s="33">
        <f t="shared" si="9"/>
        <v>48.0179977932642</v>
      </c>
      <c r="I20" s="33">
        <f t="shared" si="9"/>
        <v>1.8169746703031633</v>
      </c>
      <c r="L20" t="s">
        <v>44</v>
      </c>
      <c r="M20">
        <v>209359</v>
      </c>
      <c r="N20">
        <v>20737</v>
      </c>
      <c r="O20">
        <v>5045</v>
      </c>
      <c r="P20">
        <v>72003</v>
      </c>
      <c r="Q20">
        <v>6230</v>
      </c>
      <c r="R20">
        <v>1010</v>
      </c>
      <c r="S20">
        <v>100530</v>
      </c>
      <c r="T20">
        <v>3804</v>
      </c>
      <c r="U20" s="137"/>
      <c r="V20" s="137"/>
      <c r="W20" s="208"/>
      <c r="X20" s="208"/>
      <c r="AC20" t="s">
        <v>47</v>
      </c>
      <c r="AD20" s="62">
        <v>20800</v>
      </c>
      <c r="AE20" s="62">
        <v>15018</v>
      </c>
      <c r="AF20" s="62">
        <v>6096</v>
      </c>
      <c r="AG20">
        <v>268</v>
      </c>
      <c r="AH20" s="62">
        <v>95273</v>
      </c>
      <c r="AI20" s="62">
        <v>2168</v>
      </c>
      <c r="AJ20" s="62">
        <v>139623</v>
      </c>
      <c r="AL20" s="33">
        <f>AD20/$AJ$20*100</f>
        <v>14.897259047578121</v>
      </c>
      <c r="AM20" s="33">
        <f t="shared" ref="AM20:AR20" si="21">AE20/$AJ$20*100</f>
        <v>10.756107518102318</v>
      </c>
      <c r="AN20" s="33">
        <f t="shared" si="21"/>
        <v>4.3660428439440491</v>
      </c>
      <c r="AO20" s="33">
        <f t="shared" si="21"/>
        <v>0.1919454531130258</v>
      </c>
      <c r="AP20" s="33">
        <f t="shared" si="21"/>
        <v>68.235892367303393</v>
      </c>
      <c r="AQ20" s="33">
        <f t="shared" si="21"/>
        <v>1.5527527699591042</v>
      </c>
      <c r="AR20" s="33">
        <f t="shared" si="21"/>
        <v>100</v>
      </c>
      <c r="AS20" s="33"/>
      <c r="AT20" t="s">
        <v>47</v>
      </c>
      <c r="AU20" s="33">
        <f t="shared" si="5"/>
        <v>14.897259047578121</v>
      </c>
      <c r="AV20" s="33">
        <f t="shared" si="6"/>
        <v>15.122150362046368</v>
      </c>
      <c r="AW20" s="33">
        <f t="shared" si="7"/>
        <v>68.235892367303393</v>
      </c>
    </row>
    <row r="21" spans="1:49" x14ac:dyDescent="0.35">
      <c r="A21" t="s">
        <v>47</v>
      </c>
      <c r="B21">
        <v>182476</v>
      </c>
      <c r="C21" s="33">
        <f t="shared" si="8"/>
        <v>13.49492536004735</v>
      </c>
      <c r="D21" s="33">
        <f t="shared" si="9"/>
        <v>1.7344746706416188</v>
      </c>
      <c r="E21" s="33">
        <f t="shared" si="9"/>
        <v>27.177272627633226</v>
      </c>
      <c r="F21" s="33">
        <f t="shared" si="9"/>
        <v>3.3407132992831934</v>
      </c>
      <c r="G21" s="33">
        <f t="shared" si="9"/>
        <v>0.14686862929919553</v>
      </c>
      <c r="H21" s="33">
        <f t="shared" si="9"/>
        <v>52.847497753129183</v>
      </c>
      <c r="I21" s="33">
        <f t="shared" si="9"/>
        <v>1.258247659966242</v>
      </c>
      <c r="L21" t="s">
        <v>47</v>
      </c>
      <c r="M21">
        <v>182476</v>
      </c>
      <c r="N21">
        <v>24625</v>
      </c>
      <c r="O21">
        <v>3165</v>
      </c>
      <c r="P21">
        <v>49592</v>
      </c>
      <c r="Q21">
        <v>6096</v>
      </c>
      <c r="R21">
        <v>268</v>
      </c>
      <c r="S21">
        <v>96434</v>
      </c>
      <c r="T21">
        <v>2296</v>
      </c>
      <c r="U21" s="137"/>
      <c r="V21" s="137"/>
      <c r="W21" s="208"/>
      <c r="X21" s="208"/>
      <c r="AC21" t="s">
        <v>50</v>
      </c>
      <c r="AD21" s="62">
        <v>10351</v>
      </c>
      <c r="AE21" s="62">
        <v>12250</v>
      </c>
      <c r="AF21" s="62">
        <v>4890</v>
      </c>
      <c r="AG21">
        <v>241</v>
      </c>
      <c r="AH21" s="62">
        <v>56227</v>
      </c>
      <c r="AI21">
        <v>634</v>
      </c>
      <c r="AJ21" s="62">
        <v>84593</v>
      </c>
      <c r="AL21" s="33">
        <f>AD21/$AJ$21*100</f>
        <v>12.236237040889907</v>
      </c>
      <c r="AM21" s="33">
        <f t="shared" ref="AM21:AR21" si="22">AE21/$AJ$21*100</f>
        <v>14.481103637416807</v>
      </c>
      <c r="AN21" s="33">
        <f t="shared" si="22"/>
        <v>5.7806201458749538</v>
      </c>
      <c r="AO21" s="33">
        <f t="shared" si="22"/>
        <v>0.28489354911162862</v>
      </c>
      <c r="AP21" s="33">
        <f t="shared" si="22"/>
        <v>66.467674630288556</v>
      </c>
      <c r="AQ21" s="33">
        <f t="shared" si="22"/>
        <v>0.7494709964181433</v>
      </c>
      <c r="AR21" s="33">
        <f t="shared" si="22"/>
        <v>100</v>
      </c>
      <c r="AS21" s="33"/>
      <c r="AT21" t="s">
        <v>50</v>
      </c>
      <c r="AU21" s="33">
        <f t="shared" si="5"/>
        <v>12.236237040889907</v>
      </c>
      <c r="AV21" s="33">
        <f t="shared" si="6"/>
        <v>20.26172378329176</v>
      </c>
      <c r="AW21" s="33">
        <f t="shared" si="7"/>
        <v>66.467674630288556</v>
      </c>
    </row>
    <row r="22" spans="1:49" x14ac:dyDescent="0.35">
      <c r="A22" s="31" t="s">
        <v>50</v>
      </c>
      <c r="B22" s="31">
        <v>114349</v>
      </c>
      <c r="C22" s="34">
        <f t="shared" si="8"/>
        <v>10.8929680189595</v>
      </c>
      <c r="D22" s="34">
        <f t="shared" si="9"/>
        <v>2.0883435797427174</v>
      </c>
      <c r="E22" s="34">
        <f t="shared" si="9"/>
        <v>32.303736805743824</v>
      </c>
      <c r="F22" s="34">
        <f t="shared" si="9"/>
        <v>4.276381953493253</v>
      </c>
      <c r="G22" s="34">
        <f t="shared" si="9"/>
        <v>0.21075829259547527</v>
      </c>
      <c r="H22" s="34">
        <f t="shared" si="9"/>
        <v>49.654129026051827</v>
      </c>
      <c r="I22" s="34">
        <f t="shared" si="9"/>
        <v>0.57368232341340986</v>
      </c>
      <c r="L22" t="s">
        <v>50</v>
      </c>
      <c r="M22">
        <v>114349</v>
      </c>
      <c r="N22">
        <v>12456</v>
      </c>
      <c r="O22">
        <v>2388</v>
      </c>
      <c r="P22">
        <v>36939</v>
      </c>
      <c r="Q22">
        <v>4890</v>
      </c>
      <c r="R22">
        <v>241</v>
      </c>
      <c r="S22">
        <v>56779</v>
      </c>
      <c r="T22">
        <v>656</v>
      </c>
      <c r="U22" s="137"/>
      <c r="V22" s="137"/>
      <c r="W22" s="208"/>
      <c r="X22" s="208"/>
      <c r="AL22" s="33"/>
      <c r="AM22" s="33"/>
      <c r="AN22" s="33"/>
      <c r="AO22" s="33"/>
      <c r="AP22" s="33"/>
      <c r="AQ22" s="33"/>
      <c r="AR22" s="33"/>
      <c r="AS22" s="33"/>
      <c r="AU22" s="33"/>
      <c r="AV22" s="33"/>
      <c r="AW22" s="33"/>
    </row>
    <row r="23" spans="1:49" x14ac:dyDescent="0.35">
      <c r="U23" s="137"/>
      <c r="V23" s="137"/>
      <c r="W23" s="208"/>
      <c r="X23" s="208"/>
      <c r="AC23" t="s">
        <v>58</v>
      </c>
      <c r="AD23" s="62">
        <v>208291</v>
      </c>
      <c r="AE23" s="62">
        <v>255119</v>
      </c>
      <c r="AF23" s="62">
        <v>132166</v>
      </c>
      <c r="AG23" s="62">
        <v>7634</v>
      </c>
      <c r="AH23" s="62">
        <v>1240048</v>
      </c>
      <c r="AI23" s="62">
        <v>32864</v>
      </c>
      <c r="AJ23" s="62">
        <v>1876122</v>
      </c>
      <c r="AL23" s="33">
        <f>AD23/$AJ$23*100</f>
        <v>11.102209771006363</v>
      </c>
      <c r="AM23" s="33">
        <f t="shared" ref="AM23:AR23" si="23">AE23/$AJ$23*100</f>
        <v>13.598209498103001</v>
      </c>
      <c r="AN23" s="33">
        <f t="shared" si="23"/>
        <v>7.0446378220606123</v>
      </c>
      <c r="AO23" s="33">
        <f t="shared" si="23"/>
        <v>0.40690317580626423</v>
      </c>
      <c r="AP23" s="33">
        <f t="shared" si="23"/>
        <v>66.096341282709759</v>
      </c>
      <c r="AQ23" s="33">
        <f t="shared" si="23"/>
        <v>1.7516984503139987</v>
      </c>
      <c r="AR23" s="33">
        <f t="shared" si="23"/>
        <v>100</v>
      </c>
      <c r="AS23" s="33"/>
      <c r="AT23" t="s">
        <v>58</v>
      </c>
      <c r="AU23" s="33">
        <f>AL23</f>
        <v>11.102209771006363</v>
      </c>
      <c r="AV23" s="33">
        <f>AM23+AN23</f>
        <v>20.642847320163614</v>
      </c>
      <c r="AW23" s="33">
        <f>AP23</f>
        <v>66.096341282709759</v>
      </c>
    </row>
    <row r="24" spans="1:49" x14ac:dyDescent="0.35">
      <c r="W24" s="128"/>
      <c r="X24" s="128"/>
    </row>
    <row r="25" spans="1:49" x14ac:dyDescent="0.35">
      <c r="L25" s="460"/>
      <c r="M25" s="460"/>
      <c r="N25" s="460"/>
      <c r="O25" s="460"/>
      <c r="P25" s="460"/>
      <c r="Q25" s="460"/>
      <c r="R25" s="460"/>
      <c r="S25" s="460"/>
    </row>
    <row r="29" spans="1:49" x14ac:dyDescent="0.35">
      <c r="V29" s="33"/>
    </row>
    <row r="30" spans="1:49" x14ac:dyDescent="0.35">
      <c r="V30" s="33"/>
    </row>
    <row r="31" spans="1:49" x14ac:dyDescent="0.35">
      <c r="E31" s="62"/>
      <c r="G31" s="62"/>
      <c r="L31" s="62"/>
      <c r="N31" s="62"/>
      <c r="O31" s="62"/>
      <c r="V31" s="33"/>
    </row>
    <row r="32" spans="1:49" x14ac:dyDescent="0.35">
      <c r="E32" s="62"/>
      <c r="G32" s="62"/>
      <c r="L32" s="62"/>
      <c r="N32" s="62"/>
      <c r="O32" s="62"/>
    </row>
    <row r="34" spans="5:15" x14ac:dyDescent="0.35">
      <c r="E34" s="62"/>
      <c r="G34" s="62"/>
      <c r="L34" s="62"/>
      <c r="M34" s="62"/>
      <c r="N34" s="62"/>
      <c r="O34" s="62"/>
    </row>
  </sheetData>
  <mergeCells count="5">
    <mergeCell ref="W3:X3"/>
    <mergeCell ref="L25:S25"/>
    <mergeCell ref="C2:I2"/>
    <mergeCell ref="B2:B3"/>
    <mergeCell ref="A2:A3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DD5E-8F6B-434D-ACCD-EE8445B9B250}">
  <sheetPr>
    <tabColor theme="5"/>
  </sheetPr>
  <dimension ref="A1:L23"/>
  <sheetViews>
    <sheetView workbookViewId="0">
      <selection activeCell="U11" sqref="U11"/>
    </sheetView>
  </sheetViews>
  <sheetFormatPr defaultRowHeight="14.5" x14ac:dyDescent="0.35"/>
  <cols>
    <col min="1" max="1" width="13" customWidth="1"/>
    <col min="5" max="5" width="5" customWidth="1"/>
    <col min="9" max="9" width="5" customWidth="1"/>
  </cols>
  <sheetData>
    <row r="1" spans="1:12" x14ac:dyDescent="0.35">
      <c r="A1" s="503" t="s">
        <v>1185</v>
      </c>
      <c r="B1" s="502"/>
    </row>
    <row r="2" spans="1:12" s="499" customFormat="1" x14ac:dyDescent="0.35">
      <c r="A2" s="503"/>
      <c r="B2" s="502"/>
    </row>
    <row r="3" spans="1:12" ht="15" thickBot="1" x14ac:dyDescent="0.4">
      <c r="A3" s="464" t="s">
        <v>0</v>
      </c>
      <c r="B3" s="463" t="s">
        <v>761</v>
      </c>
      <c r="C3" s="463"/>
      <c r="D3" s="463"/>
      <c r="E3" s="132"/>
      <c r="F3" s="463" t="s">
        <v>760</v>
      </c>
      <c r="G3" s="463"/>
      <c r="H3" s="463"/>
      <c r="I3" s="133"/>
      <c r="J3" s="463" t="s">
        <v>759</v>
      </c>
      <c r="K3" s="463"/>
      <c r="L3" s="463"/>
    </row>
    <row r="4" spans="1:12" ht="15" thickBot="1" x14ac:dyDescent="0.4">
      <c r="A4" s="465"/>
      <c r="B4" s="66" t="s">
        <v>58</v>
      </c>
      <c r="C4" s="66" t="s">
        <v>59</v>
      </c>
      <c r="D4" s="66" t="s">
        <v>60</v>
      </c>
      <c r="E4" s="66"/>
      <c r="F4" s="66" t="s">
        <v>58</v>
      </c>
      <c r="G4" s="66" t="s">
        <v>59</v>
      </c>
      <c r="H4" s="66" t="s">
        <v>60</v>
      </c>
      <c r="I4" s="66"/>
      <c r="J4" s="66" t="s">
        <v>58</v>
      </c>
      <c r="K4" s="66" t="s">
        <v>59</v>
      </c>
      <c r="L4" s="66" t="s">
        <v>60</v>
      </c>
    </row>
    <row r="5" spans="1:12" x14ac:dyDescent="0.35">
      <c r="A5" t="s">
        <v>1</v>
      </c>
      <c r="B5" s="62">
        <f>SUM(B7:B8)</f>
        <v>565015</v>
      </c>
      <c r="C5" s="62">
        <f>SUM(C7:C8)</f>
        <v>280221</v>
      </c>
      <c r="D5" s="62">
        <f>SUM(D7:D8)</f>
        <v>284794</v>
      </c>
      <c r="E5" s="62"/>
      <c r="F5" s="62">
        <f>SUM(F7:F8)</f>
        <v>524002</v>
      </c>
      <c r="G5" s="62">
        <f>SUM(G7:G8)</f>
        <v>258116</v>
      </c>
      <c r="H5" s="62">
        <f>SUM(H7:H8)</f>
        <v>265886</v>
      </c>
      <c r="J5" s="33">
        <f>F5/B5*100</f>
        <v>92.741254656956002</v>
      </c>
      <c r="K5" s="33">
        <f t="shared" ref="K5:L5" si="0">G5/C5*100</f>
        <v>92.111583357421466</v>
      </c>
      <c r="L5" s="33">
        <f t="shared" si="0"/>
        <v>93.360815185713193</v>
      </c>
    </row>
    <row r="6" spans="1:12" x14ac:dyDescent="0.35">
      <c r="J6" s="33"/>
      <c r="K6" s="33"/>
      <c r="L6" s="33"/>
    </row>
    <row r="7" spans="1:12" x14ac:dyDescent="0.35">
      <c r="A7" t="s">
        <v>3</v>
      </c>
      <c r="B7" s="62">
        <v>247915</v>
      </c>
      <c r="C7" s="62">
        <v>121334</v>
      </c>
      <c r="D7" s="62">
        <v>126581</v>
      </c>
      <c r="F7" s="62">
        <v>236233</v>
      </c>
      <c r="G7" s="62">
        <v>115214</v>
      </c>
      <c r="H7" s="62">
        <v>121019</v>
      </c>
      <c r="J7" s="33">
        <f t="shared" ref="J7:J23" si="1">F7/B7*100</f>
        <v>95.287901095133407</v>
      </c>
      <c r="K7" s="33">
        <f t="shared" ref="K7:K23" si="2">G7/C7*100</f>
        <v>94.956071669935881</v>
      </c>
      <c r="L7" s="33">
        <f t="shared" ref="L7:L23" si="3">H7/D7*100</f>
        <v>95.60597562035376</v>
      </c>
    </row>
    <row r="8" spans="1:12" x14ac:dyDescent="0.35">
      <c r="A8" t="s">
        <v>7</v>
      </c>
      <c r="B8" s="62">
        <v>317100</v>
      </c>
      <c r="C8" s="62">
        <v>158887</v>
      </c>
      <c r="D8" s="62">
        <v>158213</v>
      </c>
      <c r="F8">
        <v>287769</v>
      </c>
      <c r="G8">
        <v>142902</v>
      </c>
      <c r="H8">
        <v>144867</v>
      </c>
      <c r="J8" s="33">
        <f t="shared" si="1"/>
        <v>90.750236518448432</v>
      </c>
      <c r="K8" s="33">
        <f t="shared" si="2"/>
        <v>89.939390887863695</v>
      </c>
      <c r="L8" s="33">
        <f t="shared" si="3"/>
        <v>91.564536416097283</v>
      </c>
    </row>
    <row r="9" spans="1:12" x14ac:dyDescent="0.35">
      <c r="J9" s="33"/>
      <c r="K9" s="33"/>
      <c r="L9" s="33"/>
    </row>
    <row r="10" spans="1:12" x14ac:dyDescent="0.35">
      <c r="A10" t="s">
        <v>11</v>
      </c>
      <c r="B10" s="62">
        <v>16384</v>
      </c>
      <c r="C10" s="62">
        <v>8196</v>
      </c>
      <c r="D10" s="62">
        <v>8188</v>
      </c>
      <c r="F10">
        <v>15581</v>
      </c>
      <c r="G10">
        <v>7756</v>
      </c>
      <c r="H10">
        <v>7825</v>
      </c>
      <c r="J10" s="33">
        <f t="shared" si="1"/>
        <v>95.098876953125</v>
      </c>
      <c r="K10" s="33">
        <f t="shared" si="2"/>
        <v>94.631527574426556</v>
      </c>
      <c r="L10" s="33">
        <f t="shared" si="3"/>
        <v>95.566682950659498</v>
      </c>
    </row>
    <row r="11" spans="1:12" x14ac:dyDescent="0.35">
      <c r="A11" t="s">
        <v>15</v>
      </c>
      <c r="B11" s="62">
        <v>35733</v>
      </c>
      <c r="C11" s="62">
        <v>17572</v>
      </c>
      <c r="D11" s="62">
        <v>18161</v>
      </c>
      <c r="F11">
        <v>34009</v>
      </c>
      <c r="G11">
        <v>16651</v>
      </c>
      <c r="H11">
        <v>17358</v>
      </c>
      <c r="J11" s="33">
        <f t="shared" si="1"/>
        <v>95.175328128060897</v>
      </c>
      <c r="K11" s="33">
        <f t="shared" si="2"/>
        <v>94.758707033917602</v>
      </c>
      <c r="L11" s="33">
        <f t="shared" si="3"/>
        <v>95.578437310720773</v>
      </c>
    </row>
    <row r="12" spans="1:12" x14ac:dyDescent="0.35">
      <c r="A12" t="s">
        <v>18</v>
      </c>
      <c r="B12" s="62">
        <v>18536</v>
      </c>
      <c r="C12" s="62">
        <v>9288</v>
      </c>
      <c r="D12" s="62">
        <v>9248</v>
      </c>
      <c r="F12">
        <v>17456</v>
      </c>
      <c r="G12">
        <v>8678</v>
      </c>
      <c r="H12">
        <v>8778</v>
      </c>
      <c r="J12" s="33">
        <f t="shared" si="1"/>
        <v>94.173500215796295</v>
      </c>
      <c r="K12" s="33">
        <f t="shared" si="2"/>
        <v>93.432385874246336</v>
      </c>
      <c r="L12" s="33">
        <f t="shared" si="3"/>
        <v>94.917820069204154</v>
      </c>
    </row>
    <row r="13" spans="1:12" x14ac:dyDescent="0.35">
      <c r="A13" t="s">
        <v>22</v>
      </c>
      <c r="B13" s="62">
        <v>48325</v>
      </c>
      <c r="C13" s="62">
        <v>23997</v>
      </c>
      <c r="D13" s="62">
        <v>24328</v>
      </c>
      <c r="F13">
        <v>45625</v>
      </c>
      <c r="G13">
        <v>22464</v>
      </c>
      <c r="H13">
        <v>23161</v>
      </c>
      <c r="J13" s="33">
        <f t="shared" si="1"/>
        <v>94.412829798241077</v>
      </c>
      <c r="K13" s="33">
        <f t="shared" si="2"/>
        <v>93.611701462682845</v>
      </c>
      <c r="L13" s="33">
        <f t="shared" si="3"/>
        <v>95.203058204537982</v>
      </c>
    </row>
    <row r="14" spans="1:12" x14ac:dyDescent="0.35">
      <c r="A14" t="s">
        <v>25</v>
      </c>
      <c r="B14" s="62">
        <v>28698</v>
      </c>
      <c r="C14" s="62">
        <v>14511</v>
      </c>
      <c r="D14" s="62">
        <v>14187</v>
      </c>
      <c r="F14">
        <v>27020</v>
      </c>
      <c r="G14">
        <v>13521</v>
      </c>
      <c r="H14">
        <v>13499</v>
      </c>
      <c r="J14" s="33">
        <f t="shared" si="1"/>
        <v>94.152902641299036</v>
      </c>
      <c r="K14" s="33">
        <f t="shared" si="2"/>
        <v>93.177589414926615</v>
      </c>
      <c r="L14" s="33">
        <f t="shared" si="3"/>
        <v>95.150489885106083</v>
      </c>
    </row>
    <row r="15" spans="1:12" x14ac:dyDescent="0.35">
      <c r="A15" t="s">
        <v>26</v>
      </c>
      <c r="B15" s="62">
        <v>68967</v>
      </c>
      <c r="C15" s="62">
        <v>33618</v>
      </c>
      <c r="D15" s="62">
        <v>35349</v>
      </c>
      <c r="F15">
        <v>65964</v>
      </c>
      <c r="G15">
        <v>32077</v>
      </c>
      <c r="H15">
        <v>33887</v>
      </c>
      <c r="J15" s="33">
        <f t="shared" si="1"/>
        <v>95.645743616512249</v>
      </c>
      <c r="K15" s="33">
        <f t="shared" si="2"/>
        <v>95.416146112201801</v>
      </c>
      <c r="L15" s="33">
        <f t="shared" si="3"/>
        <v>95.864097994285558</v>
      </c>
    </row>
    <row r="16" spans="1:12" x14ac:dyDescent="0.35">
      <c r="A16" t="s">
        <v>29</v>
      </c>
      <c r="B16" s="62">
        <v>24525</v>
      </c>
      <c r="C16" s="62">
        <v>12227</v>
      </c>
      <c r="D16" s="62">
        <v>12298</v>
      </c>
      <c r="F16">
        <v>15668</v>
      </c>
      <c r="G16">
        <v>7580</v>
      </c>
      <c r="H16">
        <v>8088</v>
      </c>
      <c r="J16" s="33">
        <f t="shared" si="1"/>
        <v>63.885830784913352</v>
      </c>
      <c r="K16" s="33">
        <f t="shared" si="2"/>
        <v>61.99394782039748</v>
      </c>
      <c r="L16" s="33">
        <f t="shared" si="3"/>
        <v>65.766791348186686</v>
      </c>
    </row>
    <row r="17" spans="1:12" x14ac:dyDescent="0.35">
      <c r="A17" t="s">
        <v>32</v>
      </c>
      <c r="B17" s="62">
        <v>79387</v>
      </c>
      <c r="C17" s="62">
        <v>39365</v>
      </c>
      <c r="D17" s="62">
        <v>40022</v>
      </c>
      <c r="F17">
        <v>75694</v>
      </c>
      <c r="G17">
        <v>37325</v>
      </c>
      <c r="H17">
        <v>38369</v>
      </c>
      <c r="J17" s="33">
        <f t="shared" si="1"/>
        <v>95.34810485343948</v>
      </c>
      <c r="K17" s="33">
        <f t="shared" si="2"/>
        <v>94.817731487361868</v>
      </c>
      <c r="L17" s="33">
        <f t="shared" si="3"/>
        <v>95.869771625605921</v>
      </c>
    </row>
    <row r="18" spans="1:12" x14ac:dyDescent="0.35">
      <c r="A18" t="s">
        <v>35</v>
      </c>
      <c r="B18" s="62">
        <v>17074</v>
      </c>
      <c r="C18" s="62">
        <v>8457</v>
      </c>
      <c r="D18" s="62">
        <v>8617</v>
      </c>
      <c r="F18">
        <v>14290</v>
      </c>
      <c r="G18">
        <v>6970</v>
      </c>
      <c r="H18">
        <v>7320</v>
      </c>
      <c r="J18" s="33">
        <f t="shared" si="1"/>
        <v>83.694506266838459</v>
      </c>
      <c r="K18" s="33">
        <f t="shared" si="2"/>
        <v>82.416932718458085</v>
      </c>
      <c r="L18" s="33">
        <f t="shared" si="3"/>
        <v>84.948357897179989</v>
      </c>
    </row>
    <row r="19" spans="1:12" x14ac:dyDescent="0.35">
      <c r="A19" t="s">
        <v>38</v>
      </c>
      <c r="B19" s="62">
        <v>69411</v>
      </c>
      <c r="C19" s="62">
        <v>34358</v>
      </c>
      <c r="D19" s="62">
        <v>35053</v>
      </c>
      <c r="F19">
        <v>65748</v>
      </c>
      <c r="G19">
        <v>32427</v>
      </c>
      <c r="H19">
        <v>33321</v>
      </c>
      <c r="J19" s="33">
        <f t="shared" si="1"/>
        <v>94.72273847084756</v>
      </c>
      <c r="K19" s="33">
        <f t="shared" si="2"/>
        <v>94.379765993363989</v>
      </c>
      <c r="L19" s="33">
        <f t="shared" si="3"/>
        <v>95.058910792228914</v>
      </c>
    </row>
    <row r="20" spans="1:12" x14ac:dyDescent="0.35">
      <c r="A20" t="s">
        <v>41</v>
      </c>
      <c r="B20" s="62">
        <v>41047</v>
      </c>
      <c r="C20" s="62">
        <v>20143</v>
      </c>
      <c r="D20" s="62">
        <v>20904</v>
      </c>
      <c r="F20">
        <v>39783</v>
      </c>
      <c r="G20">
        <v>19482</v>
      </c>
      <c r="H20">
        <v>20301</v>
      </c>
      <c r="J20" s="33">
        <f t="shared" si="1"/>
        <v>96.920603210953288</v>
      </c>
      <c r="K20" s="33">
        <f t="shared" si="2"/>
        <v>96.718462989624186</v>
      </c>
      <c r="L20" s="33">
        <f t="shared" si="3"/>
        <v>97.115384615384613</v>
      </c>
    </row>
    <row r="21" spans="1:12" x14ac:dyDescent="0.35">
      <c r="A21" t="s">
        <v>44</v>
      </c>
      <c r="B21" s="62">
        <v>51189</v>
      </c>
      <c r="C21" s="62">
        <v>25565</v>
      </c>
      <c r="D21" s="62">
        <v>25624</v>
      </c>
      <c r="F21">
        <v>48651</v>
      </c>
      <c r="G21">
        <v>24152</v>
      </c>
      <c r="H21">
        <v>24499</v>
      </c>
      <c r="J21" s="33">
        <f t="shared" si="1"/>
        <v>95.041903533962383</v>
      </c>
      <c r="K21" s="33">
        <f t="shared" si="2"/>
        <v>94.472912184627418</v>
      </c>
      <c r="L21" s="33">
        <f t="shared" si="3"/>
        <v>95.609584764283483</v>
      </c>
    </row>
    <row r="22" spans="1:12" x14ac:dyDescent="0.35">
      <c r="A22" t="s">
        <v>47</v>
      </c>
      <c r="B22" s="62">
        <v>38791</v>
      </c>
      <c r="C22" s="62">
        <v>19364</v>
      </c>
      <c r="D22" s="62">
        <v>19427</v>
      </c>
      <c r="F22">
        <v>34071</v>
      </c>
      <c r="G22">
        <v>16788</v>
      </c>
      <c r="H22">
        <v>17283</v>
      </c>
      <c r="J22" s="33">
        <f t="shared" si="1"/>
        <v>87.83222912531258</v>
      </c>
      <c r="K22" s="33">
        <f t="shared" si="2"/>
        <v>86.696963437306337</v>
      </c>
      <c r="L22" s="33">
        <f t="shared" si="3"/>
        <v>88.963813249601074</v>
      </c>
    </row>
    <row r="23" spans="1:12" ht="15" thickBot="1" x14ac:dyDescent="0.4">
      <c r="A23" s="66" t="s">
        <v>50</v>
      </c>
      <c r="B23" s="67">
        <v>26948</v>
      </c>
      <c r="C23" s="67">
        <v>13560</v>
      </c>
      <c r="D23" s="67">
        <v>13388</v>
      </c>
      <c r="E23" s="66"/>
      <c r="F23" s="66">
        <v>24442</v>
      </c>
      <c r="G23" s="66">
        <v>12245</v>
      </c>
      <c r="H23" s="66">
        <v>12197</v>
      </c>
      <c r="I23" s="66"/>
      <c r="J23" s="68">
        <f t="shared" si="1"/>
        <v>90.700608579486413</v>
      </c>
      <c r="K23" s="68">
        <f t="shared" si="2"/>
        <v>90.302359882005902</v>
      </c>
      <c r="L23" s="68">
        <f t="shared" si="3"/>
        <v>91.103973707798019</v>
      </c>
    </row>
  </sheetData>
  <mergeCells count="4">
    <mergeCell ref="B3:D3"/>
    <mergeCell ref="F3:H3"/>
    <mergeCell ref="J3:L3"/>
    <mergeCell ref="A3:A4"/>
  </mergeCells>
  <hyperlinks>
    <hyperlink ref="A1" location="_Toc178675270" display="_Toc178675270" xr:uid="{5B65749D-4F08-4B61-A700-42D435CB5DA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5D5BB-D518-4B13-A300-B58B69CCD492}">
  <sheetPr>
    <tabColor rgb="FF00B050"/>
  </sheetPr>
  <dimension ref="A1:Z22"/>
  <sheetViews>
    <sheetView workbookViewId="0">
      <selection activeCell="D26" sqref="D26"/>
    </sheetView>
  </sheetViews>
  <sheetFormatPr defaultRowHeight="14.5" x14ac:dyDescent="0.35"/>
  <cols>
    <col min="1" max="1" width="8.7265625" style="499"/>
    <col min="2" max="2" width="8.7265625" customWidth="1"/>
    <col min="3" max="3" width="10" customWidth="1"/>
    <col min="14" max="14" width="11.90625" customWidth="1"/>
  </cols>
  <sheetData>
    <row r="1" spans="2:26" x14ac:dyDescent="0.35">
      <c r="B1" s="35" t="s">
        <v>423</v>
      </c>
    </row>
    <row r="2" spans="2:26" x14ac:dyDescent="0.35">
      <c r="B2" s="407" t="s">
        <v>0</v>
      </c>
      <c r="C2" s="409" t="s">
        <v>58</v>
      </c>
      <c r="D2" s="406" t="s">
        <v>417</v>
      </c>
      <c r="E2" s="406"/>
      <c r="F2" s="406"/>
      <c r="G2" s="406"/>
      <c r="H2" s="406"/>
      <c r="P2" t="s">
        <v>417</v>
      </c>
    </row>
    <row r="3" spans="2:26" x14ac:dyDescent="0.35">
      <c r="B3" s="408"/>
      <c r="C3" s="410"/>
      <c r="D3" s="61" t="s">
        <v>418</v>
      </c>
      <c r="E3" s="61" t="s">
        <v>419</v>
      </c>
      <c r="F3" s="61" t="s">
        <v>420</v>
      </c>
      <c r="G3" s="61" t="s">
        <v>421</v>
      </c>
      <c r="H3" s="61" t="s">
        <v>422</v>
      </c>
      <c r="N3" t="s">
        <v>464</v>
      </c>
      <c r="O3" t="s">
        <v>1001</v>
      </c>
      <c r="P3" s="369" t="s">
        <v>419</v>
      </c>
      <c r="Q3" t="s">
        <v>1000</v>
      </c>
      <c r="R3" t="s">
        <v>999</v>
      </c>
      <c r="S3" t="s">
        <v>422</v>
      </c>
      <c r="T3" t="s">
        <v>58</v>
      </c>
      <c r="V3" t="s">
        <v>1001</v>
      </c>
      <c r="W3" s="369" t="s">
        <v>419</v>
      </c>
      <c r="X3" t="s">
        <v>1000</v>
      </c>
      <c r="Y3" t="s">
        <v>999</v>
      </c>
      <c r="Z3" t="s">
        <v>422</v>
      </c>
    </row>
    <row r="4" spans="2:26" x14ac:dyDescent="0.35">
      <c r="B4" s="74" t="s">
        <v>1</v>
      </c>
      <c r="C4" s="82">
        <v>3022401</v>
      </c>
      <c r="D4" s="76">
        <v>13.7</v>
      </c>
      <c r="E4" s="76">
        <v>23.3</v>
      </c>
      <c r="F4" s="77">
        <v>34.1</v>
      </c>
      <c r="G4" s="77">
        <v>22</v>
      </c>
      <c r="H4" s="76">
        <v>6.8</v>
      </c>
    </row>
    <row r="5" spans="2:26" x14ac:dyDescent="0.35">
      <c r="B5" s="74"/>
      <c r="C5" s="76"/>
      <c r="D5" s="76"/>
      <c r="E5" s="76"/>
      <c r="F5" s="76"/>
      <c r="G5" s="76"/>
      <c r="H5" s="76"/>
      <c r="N5" t="s">
        <v>318</v>
      </c>
      <c r="O5" s="62">
        <v>12027</v>
      </c>
      <c r="P5" s="62">
        <v>20416</v>
      </c>
      <c r="Q5" s="62">
        <v>40246</v>
      </c>
      <c r="R5" s="62">
        <v>30627</v>
      </c>
      <c r="S5" s="62">
        <v>6577</v>
      </c>
      <c r="T5" s="62">
        <v>109893</v>
      </c>
      <c r="V5" s="33">
        <f>O5/$T$5*100</f>
        <v>10.94428216537905</v>
      </c>
      <c r="W5" s="33">
        <f t="shared" ref="W5:Z5" si="0">P5/$T$5*100</f>
        <v>18.578071396722265</v>
      </c>
      <c r="X5" s="33">
        <f t="shared" si="0"/>
        <v>36.622896817813697</v>
      </c>
      <c r="Y5" s="33">
        <f t="shared" si="0"/>
        <v>27.869837023286287</v>
      </c>
      <c r="Z5" s="33">
        <f t="shared" si="0"/>
        <v>5.9849125967987042</v>
      </c>
    </row>
    <row r="6" spans="2:26" x14ac:dyDescent="0.35">
      <c r="B6" s="74" t="s">
        <v>3</v>
      </c>
      <c r="C6" s="82">
        <v>1512685</v>
      </c>
      <c r="D6" s="77">
        <v>11.753163728485919</v>
      </c>
      <c r="E6" s="77">
        <v>20.389537581960766</v>
      </c>
      <c r="F6" s="77">
        <v>38.411980849046749</v>
      </c>
      <c r="G6" s="77">
        <v>24.774132726525075</v>
      </c>
      <c r="H6" s="77">
        <v>4.6711851139814913</v>
      </c>
      <c r="N6" t="s">
        <v>15</v>
      </c>
      <c r="O6" s="62">
        <v>26305</v>
      </c>
      <c r="P6" s="62">
        <v>44611</v>
      </c>
      <c r="Q6" s="62">
        <v>87394</v>
      </c>
      <c r="R6" s="62">
        <v>67905</v>
      </c>
      <c r="S6" s="62">
        <v>13991</v>
      </c>
      <c r="T6" s="62">
        <v>240206</v>
      </c>
      <c r="V6" s="33">
        <f>O6/$T$6*100</f>
        <v>10.951017043704155</v>
      </c>
      <c r="W6" s="33">
        <f t="shared" ref="W6:Z6" si="1">P6/$T$6*100</f>
        <v>18.57197572083961</v>
      </c>
      <c r="X6" s="33">
        <f t="shared" si="1"/>
        <v>36.382937978235347</v>
      </c>
      <c r="Y6" s="33">
        <f t="shared" si="1"/>
        <v>28.269485358400704</v>
      </c>
      <c r="Z6" s="33">
        <f t="shared" si="1"/>
        <v>5.8245838988201797</v>
      </c>
    </row>
    <row r="7" spans="2:26" x14ac:dyDescent="0.35">
      <c r="B7" s="74" t="s">
        <v>7</v>
      </c>
      <c r="C7" s="82">
        <v>1509716</v>
      </c>
      <c r="D7" s="77">
        <v>15.743743985078689</v>
      </c>
      <c r="E7" s="77">
        <v>26.194489686293497</v>
      </c>
      <c r="F7" s="77">
        <v>29.799567753597028</v>
      </c>
      <c r="G7" s="77">
        <v>19.253113187489362</v>
      </c>
      <c r="H7" s="77">
        <v>9.0090853875414219</v>
      </c>
      <c r="N7" t="s">
        <v>18</v>
      </c>
      <c r="O7" s="62">
        <v>12690</v>
      </c>
      <c r="P7" s="62">
        <v>22879</v>
      </c>
      <c r="Q7" s="62">
        <v>35064</v>
      </c>
      <c r="R7" s="62">
        <v>27101</v>
      </c>
      <c r="S7" s="62">
        <v>8946</v>
      </c>
      <c r="T7" s="62">
        <v>106680</v>
      </c>
      <c r="V7" s="33">
        <f>O7/$T$7*100</f>
        <v>11.895388076490439</v>
      </c>
      <c r="W7" s="33">
        <f t="shared" ref="W7:Z7" si="2">P7/$T$7*100</f>
        <v>21.446381702287216</v>
      </c>
      <c r="X7" s="33">
        <f t="shared" si="2"/>
        <v>32.868391451068618</v>
      </c>
      <c r="Y7" s="33">
        <f t="shared" si="2"/>
        <v>25.404011998500188</v>
      </c>
      <c r="Z7" s="33">
        <f t="shared" si="2"/>
        <v>8.3858267716535426</v>
      </c>
    </row>
    <row r="8" spans="2:26" x14ac:dyDescent="0.35">
      <c r="B8" s="74"/>
      <c r="C8" s="76"/>
      <c r="D8" s="76"/>
      <c r="E8" s="76"/>
      <c r="F8" s="76"/>
      <c r="G8" s="76"/>
      <c r="H8" s="76"/>
      <c r="N8" t="s">
        <v>22</v>
      </c>
      <c r="O8" s="62">
        <v>34455</v>
      </c>
      <c r="P8" s="62">
        <v>59699</v>
      </c>
      <c r="Q8" s="62">
        <v>72837</v>
      </c>
      <c r="R8" s="62">
        <v>37952</v>
      </c>
      <c r="S8" s="62">
        <v>13478</v>
      </c>
      <c r="T8" s="62">
        <v>218421</v>
      </c>
      <c r="V8" s="33">
        <f>O8/$T$8*100</f>
        <v>15.774582114357136</v>
      </c>
      <c r="W8" s="33">
        <f t="shared" ref="W8:Z8" si="3">P8/$T$8*100</f>
        <v>27.332078875199727</v>
      </c>
      <c r="X8" s="33">
        <f t="shared" si="3"/>
        <v>33.347068276401991</v>
      </c>
      <c r="Y8" s="33">
        <f t="shared" si="3"/>
        <v>17.375618644727382</v>
      </c>
      <c r="Z8" s="33">
        <f t="shared" si="3"/>
        <v>6.1706520893137569</v>
      </c>
    </row>
    <row r="9" spans="2:26" x14ac:dyDescent="0.35">
      <c r="B9" s="74" t="s">
        <v>11</v>
      </c>
      <c r="C9" s="82">
        <v>109893</v>
      </c>
      <c r="D9" s="76">
        <v>10.9</v>
      </c>
      <c r="E9" s="76">
        <v>18.600000000000001</v>
      </c>
      <c r="F9" s="77">
        <v>36.6</v>
      </c>
      <c r="G9" s="77">
        <v>27.9</v>
      </c>
      <c r="H9" s="77">
        <v>6</v>
      </c>
      <c r="N9" t="s">
        <v>25</v>
      </c>
      <c r="O9" s="62">
        <v>20594</v>
      </c>
      <c r="P9" s="62">
        <v>35470</v>
      </c>
      <c r="Q9" s="62">
        <v>38129</v>
      </c>
      <c r="R9" s="62">
        <v>20251</v>
      </c>
      <c r="S9" s="62">
        <v>8822</v>
      </c>
      <c r="T9" s="62">
        <v>123266</v>
      </c>
      <c r="V9" s="33">
        <f>O9/$T$9*100</f>
        <v>16.706958934337123</v>
      </c>
      <c r="W9" s="33">
        <f t="shared" ref="W9:Z9" si="4">P9/$T$9*100</f>
        <v>28.775169146398845</v>
      </c>
      <c r="X9" s="33">
        <f t="shared" si="4"/>
        <v>30.932292765239399</v>
      </c>
      <c r="Y9" s="33">
        <f t="shared" si="4"/>
        <v>16.428698911297516</v>
      </c>
      <c r="Z9" s="33">
        <f t="shared" si="4"/>
        <v>7.1568802427271105</v>
      </c>
    </row>
    <row r="10" spans="2:26" x14ac:dyDescent="0.35">
      <c r="B10" s="74" t="s">
        <v>15</v>
      </c>
      <c r="C10" s="82">
        <v>240206</v>
      </c>
      <c r="D10" s="77">
        <v>11</v>
      </c>
      <c r="E10" s="76">
        <v>18.600000000000001</v>
      </c>
      <c r="F10" s="77">
        <v>36.4</v>
      </c>
      <c r="G10" s="77">
        <v>28.3</v>
      </c>
      <c r="H10" s="77">
        <v>5.8</v>
      </c>
      <c r="N10" t="s">
        <v>26</v>
      </c>
      <c r="O10" s="62">
        <v>52406</v>
      </c>
      <c r="P10" s="62">
        <v>85996</v>
      </c>
      <c r="Q10" s="62">
        <v>200948</v>
      </c>
      <c r="R10" s="62">
        <v>134473</v>
      </c>
      <c r="S10" s="62">
        <v>20782</v>
      </c>
      <c r="T10" s="62">
        <v>494605</v>
      </c>
      <c r="V10" s="33">
        <f>O10/$T$10*100</f>
        <v>10.595525722546274</v>
      </c>
      <c r="W10" s="33">
        <f t="shared" ref="W10:Z10" si="5">P10/$T$10*100</f>
        <v>17.386803610962286</v>
      </c>
      <c r="X10" s="33">
        <f t="shared" si="5"/>
        <v>40.62797585952427</v>
      </c>
      <c r="Y10" s="33">
        <f t="shared" si="5"/>
        <v>27.187958067548852</v>
      </c>
      <c r="Z10" s="33">
        <f t="shared" si="5"/>
        <v>4.2017367394183234</v>
      </c>
    </row>
    <row r="11" spans="2:26" x14ac:dyDescent="0.35">
      <c r="B11" s="74" t="s">
        <v>18</v>
      </c>
      <c r="C11" s="82">
        <v>106680</v>
      </c>
      <c r="D11" s="76">
        <v>11.9</v>
      </c>
      <c r="E11" s="76">
        <v>21.4</v>
      </c>
      <c r="F11" s="77">
        <v>32.9</v>
      </c>
      <c r="G11" s="77">
        <v>25.4</v>
      </c>
      <c r="H11" s="77">
        <v>8.4</v>
      </c>
      <c r="N11" t="s">
        <v>29</v>
      </c>
      <c r="O11" s="62">
        <v>19206</v>
      </c>
      <c r="P11" s="62">
        <v>31041</v>
      </c>
      <c r="Q11" s="62">
        <v>38063</v>
      </c>
      <c r="R11" s="62">
        <v>23969</v>
      </c>
      <c r="S11" s="62">
        <v>8483</v>
      </c>
      <c r="T11" s="62">
        <v>120762</v>
      </c>
      <c r="V11" s="33">
        <f>O11/$T$11*100</f>
        <v>15.904009539424655</v>
      </c>
      <c r="W11" s="33">
        <f t="shared" ref="W11:Z11" si="6">P11/$T$11*100</f>
        <v>25.704277835743035</v>
      </c>
      <c r="X11" s="33">
        <f t="shared" si="6"/>
        <v>31.519020884052928</v>
      </c>
      <c r="Y11" s="33">
        <f t="shared" si="6"/>
        <v>19.848131034596975</v>
      </c>
      <c r="Z11" s="33">
        <f t="shared" si="6"/>
        <v>7.0245607061824087</v>
      </c>
    </row>
    <row r="12" spans="2:26" x14ac:dyDescent="0.35">
      <c r="B12" s="74" t="s">
        <v>22</v>
      </c>
      <c r="C12" s="82">
        <v>218421</v>
      </c>
      <c r="D12" s="76">
        <v>15.8</v>
      </c>
      <c r="E12" s="76">
        <v>27.3</v>
      </c>
      <c r="F12" s="77">
        <v>33.299999999999997</v>
      </c>
      <c r="G12" s="77">
        <v>17.399999999999999</v>
      </c>
      <c r="H12" s="77">
        <v>6.2</v>
      </c>
      <c r="N12" t="s">
        <v>32</v>
      </c>
      <c r="O12" s="62">
        <v>54756</v>
      </c>
      <c r="P12" s="62">
        <v>98202</v>
      </c>
      <c r="Q12" s="62">
        <v>101026</v>
      </c>
      <c r="R12" s="62">
        <v>56629</v>
      </c>
      <c r="S12" s="62">
        <v>27116</v>
      </c>
      <c r="T12" s="62">
        <v>337729</v>
      </c>
      <c r="V12" s="33">
        <f>O12/$T$12*100</f>
        <v>16.212999179815771</v>
      </c>
      <c r="W12" s="33">
        <f t="shared" ref="W12:Z12" si="7">P12/$T$12*100</f>
        <v>29.077159497703782</v>
      </c>
      <c r="X12" s="33">
        <f t="shared" si="7"/>
        <v>29.913332879320404</v>
      </c>
      <c r="Y12" s="33">
        <f t="shared" si="7"/>
        <v>16.767585845455972</v>
      </c>
      <c r="Z12" s="33">
        <f t="shared" si="7"/>
        <v>8.0289225977040761</v>
      </c>
    </row>
    <row r="13" spans="2:26" x14ac:dyDescent="0.35">
      <c r="B13" s="74" t="s">
        <v>25</v>
      </c>
      <c r="C13" s="82">
        <v>123266</v>
      </c>
      <c r="D13" s="76">
        <v>16.7</v>
      </c>
      <c r="E13" s="76">
        <v>28.8</v>
      </c>
      <c r="F13" s="77">
        <v>30.9</v>
      </c>
      <c r="G13" s="77">
        <v>16.399999999999999</v>
      </c>
      <c r="H13" s="77">
        <v>7.2</v>
      </c>
      <c r="N13" t="s">
        <v>35</v>
      </c>
      <c r="O13" s="62">
        <v>15574</v>
      </c>
      <c r="P13" s="62">
        <v>21939</v>
      </c>
      <c r="Q13" s="62">
        <v>35048</v>
      </c>
      <c r="R13" s="62">
        <v>23074</v>
      </c>
      <c r="S13" s="62">
        <v>7246</v>
      </c>
      <c r="T13" s="62">
        <v>102881</v>
      </c>
      <c r="V13" s="33">
        <f>O13/$T$13*100</f>
        <v>15.137877742245895</v>
      </c>
      <c r="W13" s="33">
        <f t="shared" ref="W13:Z13" si="8">P13/$T$13*100</f>
        <v>21.324637202204489</v>
      </c>
      <c r="X13" s="33">
        <f t="shared" si="8"/>
        <v>34.066542899077575</v>
      </c>
      <c r="Y13" s="33">
        <f t="shared" si="8"/>
        <v>22.42785353952625</v>
      </c>
      <c r="Z13" s="33">
        <f t="shared" si="8"/>
        <v>7.0430886169457914</v>
      </c>
    </row>
    <row r="14" spans="2:26" x14ac:dyDescent="0.35">
      <c r="B14" s="74" t="s">
        <v>26</v>
      </c>
      <c r="C14" s="82">
        <v>494605</v>
      </c>
      <c r="D14" s="76">
        <v>10.6</v>
      </c>
      <c r="E14" s="76">
        <v>17.399999999999999</v>
      </c>
      <c r="F14" s="77">
        <v>40.6</v>
      </c>
      <c r="G14" s="77">
        <v>27.2</v>
      </c>
      <c r="H14" s="77">
        <v>4.2</v>
      </c>
      <c r="N14" t="s">
        <v>38</v>
      </c>
      <c r="O14" s="62">
        <v>46696</v>
      </c>
      <c r="P14" s="62">
        <v>86339</v>
      </c>
      <c r="Q14" s="62">
        <v>92519</v>
      </c>
      <c r="R14" s="62">
        <v>58323</v>
      </c>
      <c r="S14" s="62">
        <v>32794</v>
      </c>
      <c r="T14" s="62">
        <v>316671</v>
      </c>
      <c r="V14" s="33">
        <f>O14/$T$14*100</f>
        <v>14.745903477110314</v>
      </c>
      <c r="W14" s="33">
        <f t="shared" ref="W14:Z14" si="9">P14/$T$14*100</f>
        <v>27.264574274246772</v>
      </c>
      <c r="X14" s="33">
        <f t="shared" si="9"/>
        <v>29.216126516163467</v>
      </c>
      <c r="Y14" s="33">
        <f t="shared" si="9"/>
        <v>18.417537444224447</v>
      </c>
      <c r="Z14" s="33">
        <f t="shared" si="9"/>
        <v>10.355858288255003</v>
      </c>
    </row>
    <row r="15" spans="2:26" x14ac:dyDescent="0.35">
      <c r="B15" s="74" t="s">
        <v>29</v>
      </c>
      <c r="C15" s="82">
        <v>120762</v>
      </c>
      <c r="D15" s="76">
        <v>15.9</v>
      </c>
      <c r="E15" s="76">
        <v>25.7</v>
      </c>
      <c r="F15" s="77">
        <v>31.5</v>
      </c>
      <c r="G15" s="77">
        <v>19.8</v>
      </c>
      <c r="H15" s="77">
        <v>7</v>
      </c>
      <c r="N15" t="s">
        <v>41</v>
      </c>
      <c r="O15" s="62">
        <v>29303</v>
      </c>
      <c r="P15" s="62">
        <v>51036</v>
      </c>
      <c r="Q15" s="62">
        <v>82000</v>
      </c>
      <c r="R15" s="62">
        <v>51578</v>
      </c>
      <c r="S15" s="62">
        <v>16884</v>
      </c>
      <c r="T15" s="62">
        <v>230801</v>
      </c>
      <c r="V15" s="33">
        <f>O15/$T$15*100</f>
        <v>12.69621882054237</v>
      </c>
      <c r="W15" s="33">
        <f t="shared" ref="W15:Z15" si="10">P15/$T$15*100</f>
        <v>22.112555838146282</v>
      </c>
      <c r="X15" s="33">
        <f t="shared" si="10"/>
        <v>35.528442251116765</v>
      </c>
      <c r="Y15" s="33">
        <f t="shared" si="10"/>
        <v>22.347390175952444</v>
      </c>
      <c r="Z15" s="33">
        <f t="shared" si="10"/>
        <v>7.315392914242139</v>
      </c>
    </row>
    <row r="16" spans="2:26" x14ac:dyDescent="0.35">
      <c r="B16" s="74" t="s">
        <v>32</v>
      </c>
      <c r="C16" s="82">
        <v>337729</v>
      </c>
      <c r="D16" s="76">
        <v>16.2</v>
      </c>
      <c r="E16" s="76">
        <v>29.1</v>
      </c>
      <c r="F16" s="77">
        <v>29.9</v>
      </c>
      <c r="G16" s="77">
        <v>16.8</v>
      </c>
      <c r="H16" s="77">
        <v>8</v>
      </c>
      <c r="N16" t="s">
        <v>44</v>
      </c>
      <c r="O16" s="62">
        <v>37814</v>
      </c>
      <c r="P16" s="62">
        <v>63874</v>
      </c>
      <c r="Q16" s="62">
        <v>82059</v>
      </c>
      <c r="R16" s="62">
        <v>52323</v>
      </c>
      <c r="S16" s="62">
        <v>21232</v>
      </c>
      <c r="T16" s="62">
        <v>257302</v>
      </c>
      <c r="V16" s="33">
        <f>O16/$T$16*100</f>
        <v>14.696349037318015</v>
      </c>
      <c r="W16" s="33">
        <f t="shared" ref="W16:Z16" si="11">P16/$T$16*100</f>
        <v>24.824525266029802</v>
      </c>
      <c r="X16" s="33">
        <f t="shared" si="11"/>
        <v>31.892095669679989</v>
      </c>
      <c r="Y16" s="33">
        <f t="shared" si="11"/>
        <v>20.335248074247385</v>
      </c>
      <c r="Z16" s="33">
        <f t="shared" si="11"/>
        <v>8.251781952724814</v>
      </c>
    </row>
    <row r="17" spans="2:26" x14ac:dyDescent="0.35">
      <c r="B17" s="74" t="s">
        <v>35</v>
      </c>
      <c r="C17" s="82">
        <v>102881</v>
      </c>
      <c r="D17" s="76">
        <v>15.1</v>
      </c>
      <c r="E17" s="76">
        <v>21.3</v>
      </c>
      <c r="F17" s="77">
        <v>34.1</v>
      </c>
      <c r="G17" s="77">
        <v>22.4</v>
      </c>
      <c r="H17" s="77">
        <v>7</v>
      </c>
      <c r="N17" t="s">
        <v>47</v>
      </c>
      <c r="O17" s="62">
        <v>30710</v>
      </c>
      <c r="P17" s="62">
        <v>48608</v>
      </c>
      <c r="Q17" s="62">
        <v>77077</v>
      </c>
      <c r="R17" s="62">
        <v>51815</v>
      </c>
      <c r="S17" s="62">
        <v>12601</v>
      </c>
      <c r="T17" s="62">
        <v>220811</v>
      </c>
      <c r="V17" s="33">
        <f>O17/$T$17*100</f>
        <v>13.907821621205466</v>
      </c>
      <c r="W17" s="33">
        <f t="shared" ref="W17:Z17" si="12">P17/$T$17*100</f>
        <v>22.013396071753672</v>
      </c>
      <c r="X17" s="33">
        <f t="shared" si="12"/>
        <v>34.906322601681985</v>
      </c>
      <c r="Y17" s="33">
        <f t="shared" si="12"/>
        <v>23.465769368373859</v>
      </c>
      <c r="Z17" s="33">
        <f t="shared" si="12"/>
        <v>5.7066903369850239</v>
      </c>
    </row>
    <row r="18" spans="2:26" x14ac:dyDescent="0.35">
      <c r="B18" s="74" t="s">
        <v>38</v>
      </c>
      <c r="C18" s="82">
        <v>316671</v>
      </c>
      <c r="D18" s="76">
        <v>14.7</v>
      </c>
      <c r="E18" s="76">
        <v>27.3</v>
      </c>
      <c r="F18" s="77">
        <v>29.2</v>
      </c>
      <c r="G18" s="77">
        <v>18.399999999999999</v>
      </c>
      <c r="H18" s="77">
        <v>10.4</v>
      </c>
      <c r="N18" t="s">
        <v>50</v>
      </c>
      <c r="O18" s="62">
        <v>22941</v>
      </c>
      <c r="P18" s="62">
        <v>33786</v>
      </c>
      <c r="Q18" s="62">
        <v>48525</v>
      </c>
      <c r="R18" s="62">
        <v>29398</v>
      </c>
      <c r="S18" s="62">
        <v>7723</v>
      </c>
      <c r="T18" s="62">
        <v>142373</v>
      </c>
      <c r="V18" s="33">
        <f>O18/$T$18*100</f>
        <v>16.113308000814762</v>
      </c>
      <c r="W18" s="33">
        <f t="shared" ref="W18:Z18" si="13">P18/$T$18*100</f>
        <v>23.730623081623623</v>
      </c>
      <c r="X18" s="33">
        <f t="shared" si="13"/>
        <v>34.083007311779625</v>
      </c>
      <c r="Y18" s="33">
        <f t="shared" si="13"/>
        <v>20.648578030946879</v>
      </c>
      <c r="Z18" s="33">
        <f t="shared" si="13"/>
        <v>5.4244835748351168</v>
      </c>
    </row>
    <row r="19" spans="2:26" x14ac:dyDescent="0.35">
      <c r="B19" s="74" t="s">
        <v>41</v>
      </c>
      <c r="C19" s="82">
        <v>230801</v>
      </c>
      <c r="D19" s="76">
        <v>12.7</v>
      </c>
      <c r="E19" s="76">
        <v>22.1</v>
      </c>
      <c r="F19" s="77">
        <v>35.5</v>
      </c>
      <c r="G19" s="77">
        <v>22.3</v>
      </c>
      <c r="H19" s="77">
        <v>7.3</v>
      </c>
    </row>
    <row r="20" spans="2:26" x14ac:dyDescent="0.35">
      <c r="B20" s="74" t="s">
        <v>44</v>
      </c>
      <c r="C20" s="82">
        <v>257302</v>
      </c>
      <c r="D20" s="76">
        <v>14.7</v>
      </c>
      <c r="E20" s="76">
        <v>24.8</v>
      </c>
      <c r="F20" s="77">
        <v>31.9</v>
      </c>
      <c r="G20" s="77">
        <v>20.3</v>
      </c>
      <c r="H20" s="77">
        <v>8.3000000000000007</v>
      </c>
      <c r="N20" t="s">
        <v>58</v>
      </c>
      <c r="O20" s="62">
        <v>415477</v>
      </c>
      <c r="P20" s="62">
        <v>703896</v>
      </c>
      <c r="Q20" s="62">
        <v>1030935</v>
      </c>
      <c r="R20" s="62">
        <v>665418</v>
      </c>
      <c r="S20" s="62">
        <v>206675</v>
      </c>
      <c r="T20" s="62">
        <v>3022401</v>
      </c>
      <c r="V20" s="33">
        <f>O20/$T$20*100</f>
        <v>13.746587563992998</v>
      </c>
      <c r="W20" s="33">
        <f t="shared" ref="W20:Z20" si="14">P20/$T$20*100</f>
        <v>23.289298805816966</v>
      </c>
      <c r="X20" s="33">
        <f t="shared" si="14"/>
        <v>34.109802107662084</v>
      </c>
      <c r="Y20" s="33">
        <f t="shared" si="14"/>
        <v>22.016204997285271</v>
      </c>
      <c r="Z20" s="33">
        <f t="shared" si="14"/>
        <v>6.8381065252426794</v>
      </c>
    </row>
    <row r="21" spans="2:26" x14ac:dyDescent="0.35">
      <c r="B21" s="74" t="s">
        <v>47</v>
      </c>
      <c r="C21" s="82">
        <v>220811</v>
      </c>
      <c r="D21" s="76">
        <v>13.9</v>
      </c>
      <c r="E21" s="77">
        <v>22</v>
      </c>
      <c r="F21" s="77">
        <v>34.9</v>
      </c>
      <c r="G21" s="77">
        <v>23.5</v>
      </c>
      <c r="H21" s="77">
        <v>5.7</v>
      </c>
    </row>
    <row r="22" spans="2:26" x14ac:dyDescent="0.35">
      <c r="B22" s="78" t="s">
        <v>50</v>
      </c>
      <c r="C22" s="83">
        <v>142373</v>
      </c>
      <c r="D22" s="73">
        <v>16.100000000000001</v>
      </c>
      <c r="E22" s="73">
        <v>23.7</v>
      </c>
      <c r="F22" s="84">
        <v>34.1</v>
      </c>
      <c r="G22" s="84">
        <v>20.6</v>
      </c>
      <c r="H22" s="84">
        <v>5.4</v>
      </c>
    </row>
  </sheetData>
  <mergeCells count="3">
    <mergeCell ref="D2:H2"/>
    <mergeCell ref="B2:B3"/>
    <mergeCell ref="C2:C3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2E15-E99F-4936-BF61-EAD6F44B3479}">
  <sheetPr>
    <tabColor theme="5"/>
  </sheetPr>
  <dimension ref="A1:H12"/>
  <sheetViews>
    <sheetView workbookViewId="0">
      <selection activeCell="D21" sqref="D21"/>
    </sheetView>
  </sheetViews>
  <sheetFormatPr defaultRowHeight="14.5" x14ac:dyDescent="0.35"/>
  <cols>
    <col min="1" max="1" width="23.54296875" customWidth="1"/>
    <col min="5" max="5" width="3.81640625" customWidth="1"/>
  </cols>
  <sheetData>
    <row r="1" spans="1:8" x14ac:dyDescent="0.35">
      <c r="A1" s="35" t="s">
        <v>1186</v>
      </c>
    </row>
    <row r="3" spans="1:8" x14ac:dyDescent="0.35">
      <c r="A3" s="467" t="s">
        <v>762</v>
      </c>
      <c r="B3" s="466" t="s">
        <v>763</v>
      </c>
      <c r="C3" s="466"/>
      <c r="D3" s="466"/>
      <c r="E3" s="350"/>
      <c r="F3" s="466" t="s">
        <v>57</v>
      </c>
      <c r="G3" s="466"/>
      <c r="H3" s="466"/>
    </row>
    <row r="4" spans="1:8" x14ac:dyDescent="0.35">
      <c r="A4" s="468"/>
      <c r="B4" s="209" t="s">
        <v>58</v>
      </c>
      <c r="C4" s="209" t="s">
        <v>59</v>
      </c>
      <c r="D4" s="209" t="s">
        <v>60</v>
      </c>
      <c r="E4" s="351"/>
      <c r="F4" s="209" t="s">
        <v>58</v>
      </c>
      <c r="G4" s="209" t="s">
        <v>59</v>
      </c>
      <c r="H4" s="209" t="s">
        <v>60</v>
      </c>
    </row>
    <row r="5" spans="1:8" x14ac:dyDescent="0.35">
      <c r="A5" s="352" t="s">
        <v>58</v>
      </c>
      <c r="B5" s="353">
        <f>SUM(B6:B12)</f>
        <v>1240048</v>
      </c>
      <c r="C5" s="353">
        <f t="shared" ref="C5:D5" si="0">SUM(C6:C12)</f>
        <v>590303</v>
      </c>
      <c r="D5" s="353">
        <f t="shared" si="0"/>
        <v>649745</v>
      </c>
      <c r="E5" s="352"/>
      <c r="F5" s="354">
        <v>100</v>
      </c>
      <c r="G5" s="354">
        <v>100</v>
      </c>
      <c r="H5" s="354">
        <v>100</v>
      </c>
    </row>
    <row r="6" spans="1:8" x14ac:dyDescent="0.35">
      <c r="A6" s="353" t="s">
        <v>960</v>
      </c>
      <c r="B6" s="353">
        <v>14937</v>
      </c>
      <c r="C6" s="353">
        <v>6874</v>
      </c>
      <c r="D6" s="353">
        <v>8063</v>
      </c>
      <c r="E6" s="352"/>
      <c r="F6" s="354">
        <f>(B6/B$5)*100</f>
        <v>1.204550146445944</v>
      </c>
      <c r="G6" s="354">
        <f>(C6/C$5)*100</f>
        <v>1.1644867127559915</v>
      </c>
      <c r="H6" s="354">
        <f>(D6/D$5)*100</f>
        <v>1.2409483720536518</v>
      </c>
    </row>
    <row r="7" spans="1:8" x14ac:dyDescent="0.35">
      <c r="A7" s="353" t="s">
        <v>956</v>
      </c>
      <c r="B7" s="353">
        <v>187755</v>
      </c>
      <c r="C7" s="353">
        <v>95972</v>
      </c>
      <c r="D7" s="353">
        <v>91783</v>
      </c>
      <c r="E7" s="352"/>
      <c r="F7" s="354">
        <f t="shared" ref="F7:F12" si="1">(B7/B$5)*100</f>
        <v>15.140946156922958</v>
      </c>
      <c r="G7" s="354">
        <f t="shared" ref="G7:G12" si="2">(C7/C$5)*100</f>
        <v>16.258091183680246</v>
      </c>
      <c r="H7" s="354">
        <f t="shared" ref="H7:H12" si="3">(D7/D$5)*100</f>
        <v>14.126003278209144</v>
      </c>
    </row>
    <row r="8" spans="1:8" x14ac:dyDescent="0.35">
      <c r="A8" s="353" t="s">
        <v>957</v>
      </c>
      <c r="B8" s="353">
        <v>554431</v>
      </c>
      <c r="C8" s="353">
        <v>251819</v>
      </c>
      <c r="D8" s="353">
        <v>302612</v>
      </c>
      <c r="E8" s="352"/>
      <c r="F8" s="354">
        <f t="shared" si="1"/>
        <v>44.7104466923861</v>
      </c>
      <c r="G8" s="354">
        <f t="shared" si="2"/>
        <v>42.659278370599509</v>
      </c>
      <c r="H8" s="354">
        <f t="shared" si="3"/>
        <v>46.573963631886357</v>
      </c>
    </row>
    <row r="9" spans="1:8" x14ac:dyDescent="0.35">
      <c r="A9" s="353" t="s">
        <v>958</v>
      </c>
      <c r="B9" s="353">
        <v>308033</v>
      </c>
      <c r="C9" s="353">
        <v>152220</v>
      </c>
      <c r="D9" s="353">
        <v>155813</v>
      </c>
      <c r="E9" s="352"/>
      <c r="F9" s="354">
        <f t="shared" si="1"/>
        <v>24.84040940350696</v>
      </c>
      <c r="G9" s="354">
        <f t="shared" si="2"/>
        <v>25.786756970572739</v>
      </c>
      <c r="H9" s="354">
        <f t="shared" si="3"/>
        <v>23.980638558203605</v>
      </c>
    </row>
    <row r="10" spans="1:8" x14ac:dyDescent="0.35">
      <c r="A10" s="353" t="s">
        <v>959</v>
      </c>
      <c r="B10" s="353">
        <v>146561</v>
      </c>
      <c r="C10" s="353">
        <v>67466</v>
      </c>
      <c r="D10" s="353">
        <v>79095</v>
      </c>
      <c r="E10" s="352"/>
      <c r="F10" s="354">
        <f t="shared" si="1"/>
        <v>11.818977975046128</v>
      </c>
      <c r="G10" s="354">
        <f t="shared" si="2"/>
        <v>11.42904576124465</v>
      </c>
      <c r="H10" s="354">
        <f t="shared" si="3"/>
        <v>12.173237193052659</v>
      </c>
    </row>
    <row r="11" spans="1:8" x14ac:dyDescent="0.35">
      <c r="A11" s="353" t="s">
        <v>747</v>
      </c>
      <c r="B11" s="353">
        <v>2532</v>
      </c>
      <c r="C11" s="353">
        <v>1304</v>
      </c>
      <c r="D11" s="353">
        <v>1228</v>
      </c>
      <c r="E11" s="352"/>
      <c r="F11" s="354">
        <f t="shared" si="1"/>
        <v>0.20418564442666737</v>
      </c>
      <c r="G11" s="354">
        <f t="shared" si="2"/>
        <v>0.22090350209976908</v>
      </c>
      <c r="H11" s="354">
        <f t="shared" si="3"/>
        <v>0.18899722198708724</v>
      </c>
    </row>
    <row r="12" spans="1:8" x14ac:dyDescent="0.35">
      <c r="A12" s="211" t="s">
        <v>506</v>
      </c>
      <c r="B12" s="211">
        <v>25799</v>
      </c>
      <c r="C12" s="211">
        <v>14648</v>
      </c>
      <c r="D12" s="211">
        <v>11151</v>
      </c>
      <c r="E12" s="210"/>
      <c r="F12" s="212">
        <f t="shared" si="1"/>
        <v>2.0804839812652411</v>
      </c>
      <c r="G12" s="212">
        <f t="shared" si="2"/>
        <v>2.4814374990470998</v>
      </c>
      <c r="H12" s="212">
        <f t="shared" si="3"/>
        <v>1.7162117446074998</v>
      </c>
    </row>
  </sheetData>
  <mergeCells count="3">
    <mergeCell ref="B3:D3"/>
    <mergeCell ref="F3:H3"/>
    <mergeCell ref="A3:A4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06B3-8774-45ED-883D-F5BD63EE244B}">
  <sheetPr>
    <tabColor theme="7"/>
  </sheetPr>
  <dimension ref="A1:J23"/>
  <sheetViews>
    <sheetView workbookViewId="0">
      <selection activeCell="R17" sqref="R17"/>
    </sheetView>
  </sheetViews>
  <sheetFormatPr defaultRowHeight="14.5" x14ac:dyDescent="0.35"/>
  <cols>
    <col min="1" max="1" width="8.7265625" style="499"/>
    <col min="2" max="2" width="13" customWidth="1"/>
    <col min="3" max="3" width="9" customWidth="1"/>
    <col min="4" max="4" width="7.90625" customWidth="1"/>
    <col min="5" max="5" width="10" customWidth="1"/>
    <col min="6" max="6" width="7.90625" customWidth="1"/>
    <col min="7" max="7" width="9.26953125" customWidth="1"/>
    <col min="8" max="8" width="9.08984375" customWidth="1"/>
    <col min="9" max="9" width="10.08984375" customWidth="1"/>
    <col min="10" max="10" width="11.36328125" bestFit="1" customWidth="1"/>
  </cols>
  <sheetData>
    <row r="1" spans="2:10" s="499" customFormat="1" x14ac:dyDescent="0.35">
      <c r="B1" s="503" t="s">
        <v>1187</v>
      </c>
      <c r="C1" s="502"/>
    </row>
    <row r="2" spans="2:10" s="499" customFormat="1" x14ac:dyDescent="0.35"/>
    <row r="3" spans="2:10" ht="23" customHeight="1" thickBot="1" x14ac:dyDescent="0.4">
      <c r="B3" s="469" t="s">
        <v>0</v>
      </c>
      <c r="C3" s="463">
        <v>1991</v>
      </c>
      <c r="D3" s="463"/>
      <c r="E3" s="463">
        <v>2001</v>
      </c>
      <c r="F3" s="463"/>
      <c r="G3" s="463">
        <v>2011</v>
      </c>
      <c r="H3" s="463"/>
      <c r="I3" s="463">
        <v>2023</v>
      </c>
      <c r="J3" s="463"/>
    </row>
    <row r="4" spans="2:10" ht="26.5" thickBot="1" x14ac:dyDescent="0.4">
      <c r="B4" s="470"/>
      <c r="C4" s="355" t="s">
        <v>250</v>
      </c>
      <c r="D4" s="349" t="s">
        <v>57</v>
      </c>
      <c r="E4" s="355" t="s">
        <v>250</v>
      </c>
      <c r="F4" s="349" t="s">
        <v>57</v>
      </c>
      <c r="G4" s="355" t="s">
        <v>250</v>
      </c>
      <c r="H4" s="349" t="s">
        <v>57</v>
      </c>
      <c r="I4" s="355" t="s">
        <v>250</v>
      </c>
      <c r="J4" s="349" t="s">
        <v>57</v>
      </c>
    </row>
    <row r="5" spans="2:10" x14ac:dyDescent="0.35">
      <c r="B5" s="13" t="s">
        <v>1</v>
      </c>
      <c r="C5" s="361">
        <v>254389</v>
      </c>
      <c r="D5" s="13">
        <v>100</v>
      </c>
      <c r="E5" s="361">
        <v>346455</v>
      </c>
      <c r="F5" s="13">
        <v>100</v>
      </c>
      <c r="G5" s="361">
        <v>464839</v>
      </c>
      <c r="H5" s="13">
        <v>100</v>
      </c>
      <c r="I5" s="358">
        <v>756339</v>
      </c>
      <c r="J5" s="50">
        <v>100</v>
      </c>
    </row>
    <row r="6" spans="2:10" x14ac:dyDescent="0.35">
      <c r="B6" s="15"/>
      <c r="C6" s="15"/>
      <c r="D6" s="15"/>
      <c r="E6" s="15"/>
      <c r="F6" s="15"/>
      <c r="G6" s="15"/>
      <c r="H6" s="15"/>
      <c r="I6" s="51"/>
      <c r="J6" s="50"/>
    </row>
    <row r="7" spans="2:10" x14ac:dyDescent="0.35">
      <c r="B7" s="13" t="s">
        <v>3</v>
      </c>
      <c r="C7" s="13">
        <v>75939</v>
      </c>
      <c r="D7" s="359">
        <f>C7/$C$5*100</f>
        <v>29.851526599027473</v>
      </c>
      <c r="E7" s="13">
        <v>136909</v>
      </c>
      <c r="F7" s="359">
        <f>E7/E5*100</f>
        <v>39.517109004055364</v>
      </c>
      <c r="G7" s="13">
        <v>228955</v>
      </c>
      <c r="H7" s="359">
        <f>G7/G5*100</f>
        <v>49.254688182359914</v>
      </c>
      <c r="I7" s="14">
        <v>414119</v>
      </c>
      <c r="J7" s="30">
        <f>I7/$I$5*100</f>
        <v>54.753093520233655</v>
      </c>
    </row>
    <row r="8" spans="2:10" x14ac:dyDescent="0.35">
      <c r="B8" s="13" t="s">
        <v>7</v>
      </c>
      <c r="C8" s="13">
        <v>178450</v>
      </c>
      <c r="D8" s="359">
        <f t="shared" ref="D8:D23" si="0">C8/$C$5*100</f>
        <v>70.14847340097252</v>
      </c>
      <c r="E8" s="13">
        <v>209546</v>
      </c>
      <c r="F8" s="359">
        <f>E8/E5*100</f>
        <v>60.482890995944636</v>
      </c>
      <c r="G8" s="13">
        <v>235884</v>
      </c>
      <c r="H8" s="359">
        <f>G8/G5*100</f>
        <v>50.745311817640079</v>
      </c>
      <c r="I8" s="14">
        <v>342220</v>
      </c>
      <c r="J8" s="30">
        <f t="shared" ref="J8:J23" si="1">I8/$I$5*100</f>
        <v>45.246906479766345</v>
      </c>
    </row>
    <row r="9" spans="2:10" x14ac:dyDescent="0.35">
      <c r="B9" s="15"/>
      <c r="C9" s="15"/>
      <c r="D9" s="359"/>
      <c r="E9" s="15"/>
      <c r="F9" s="15"/>
      <c r="G9" s="15"/>
      <c r="H9" s="15"/>
      <c r="I9" s="51"/>
      <c r="J9" s="30"/>
    </row>
    <row r="10" spans="2:10" x14ac:dyDescent="0.35">
      <c r="B10" s="13" t="s">
        <v>11</v>
      </c>
      <c r="C10" s="13">
        <v>12046</v>
      </c>
      <c r="D10" s="359">
        <f t="shared" si="0"/>
        <v>4.7352676412895214</v>
      </c>
      <c r="E10" s="14">
        <v>15481</v>
      </c>
      <c r="F10" s="359">
        <f>E10/$E$5*100</f>
        <v>4.4684013796885598</v>
      </c>
      <c r="G10" s="13">
        <v>20988</v>
      </c>
      <c r="H10" s="359">
        <f>G10/$G$5*100</f>
        <v>4.5151116838303151</v>
      </c>
      <c r="I10" s="14">
        <v>33273</v>
      </c>
      <c r="J10" s="30">
        <f t="shared" si="1"/>
        <v>4.3992178110609137</v>
      </c>
    </row>
    <row r="11" spans="2:10" x14ac:dyDescent="0.35">
      <c r="B11" s="13" t="s">
        <v>15</v>
      </c>
      <c r="C11" s="13">
        <v>13453</v>
      </c>
      <c r="D11" s="359">
        <f t="shared" si="0"/>
        <v>5.2883575940783603</v>
      </c>
      <c r="E11" s="14">
        <v>27496</v>
      </c>
      <c r="F11" s="359">
        <f t="shared" ref="F11:F12" si="2">E11/$E$5*100</f>
        <v>7.936384234604783</v>
      </c>
      <c r="G11" s="13">
        <v>44116</v>
      </c>
      <c r="H11" s="359">
        <f t="shared" ref="H11:H23" si="3">G11/$G$5*100</f>
        <v>9.4905978198903274</v>
      </c>
      <c r="I11" s="14">
        <v>74795</v>
      </c>
      <c r="J11" s="30">
        <f t="shared" si="1"/>
        <v>9.8890841276200216</v>
      </c>
    </row>
    <row r="12" spans="2:10" x14ac:dyDescent="0.35">
      <c r="B12" s="13" t="s">
        <v>18</v>
      </c>
      <c r="C12" s="13">
        <v>13358</v>
      </c>
      <c r="D12" s="359">
        <f t="shared" si="0"/>
        <v>5.251013212049263</v>
      </c>
      <c r="E12" s="14">
        <v>15039</v>
      </c>
      <c r="F12" s="359">
        <f t="shared" si="2"/>
        <v>4.3408234835692951</v>
      </c>
      <c r="G12" s="13">
        <v>19307</v>
      </c>
      <c r="H12" s="359">
        <f t="shared" si="3"/>
        <v>4.153481097756428</v>
      </c>
      <c r="I12" s="14">
        <v>28197</v>
      </c>
      <c r="J12" s="30">
        <f t="shared" si="1"/>
        <v>3.728090181783565</v>
      </c>
    </row>
    <row r="13" spans="2:10" x14ac:dyDescent="0.35">
      <c r="B13" s="13" t="s">
        <v>22</v>
      </c>
      <c r="C13" s="403">
        <v>17831</v>
      </c>
      <c r="D13" s="471">
        <f t="shared" si="0"/>
        <v>7.0093439574824394</v>
      </c>
      <c r="E13" s="403">
        <v>30467</v>
      </c>
      <c r="F13" s="471">
        <f>E13/E5*100</f>
        <v>8.7939270612345037</v>
      </c>
      <c r="G13" s="13">
        <v>23050</v>
      </c>
      <c r="H13" s="359">
        <f t="shared" si="3"/>
        <v>4.9587061326609856</v>
      </c>
      <c r="I13" s="14">
        <v>39907</v>
      </c>
      <c r="J13" s="30">
        <f t="shared" si="1"/>
        <v>5.2763377268658633</v>
      </c>
    </row>
    <row r="14" spans="2:10" x14ac:dyDescent="0.35">
      <c r="B14" s="13" t="s">
        <v>25</v>
      </c>
      <c r="C14" s="403"/>
      <c r="D14" s="471"/>
      <c r="E14" s="403"/>
      <c r="F14" s="471"/>
      <c r="G14" s="13">
        <v>13691</v>
      </c>
      <c r="H14" s="359">
        <f t="shared" si="3"/>
        <v>2.9453208530265318</v>
      </c>
      <c r="I14" s="14">
        <v>21614</v>
      </c>
      <c r="J14" s="30">
        <f t="shared" si="1"/>
        <v>2.8577132740741917</v>
      </c>
    </row>
    <row r="15" spans="2:10" x14ac:dyDescent="0.35">
      <c r="B15" s="13" t="s">
        <v>26</v>
      </c>
      <c r="C15" s="13">
        <v>33662</v>
      </c>
      <c r="D15" s="359">
        <f t="shared" si="0"/>
        <v>13.232490398562833</v>
      </c>
      <c r="E15" s="14">
        <v>58580</v>
      </c>
      <c r="F15" s="359">
        <f>E15/$E$5*100</f>
        <v>16.908400802413013</v>
      </c>
      <c r="G15" s="13">
        <v>89438</v>
      </c>
      <c r="H15" s="359">
        <f t="shared" si="3"/>
        <v>19.240640307719449</v>
      </c>
      <c r="I15" s="14">
        <v>144630</v>
      </c>
      <c r="J15" s="30">
        <f t="shared" si="1"/>
        <v>19.122377663984008</v>
      </c>
    </row>
    <row r="16" spans="2:10" x14ac:dyDescent="0.35">
      <c r="B16" s="13" t="s">
        <v>29</v>
      </c>
      <c r="C16" s="13">
        <v>12460</v>
      </c>
      <c r="D16" s="359">
        <f t="shared" si="0"/>
        <v>4.8980105271847441</v>
      </c>
      <c r="E16" s="14">
        <v>12489</v>
      </c>
      <c r="F16" s="359">
        <f t="shared" ref="F16:F23" si="4">E16/$E$5*100</f>
        <v>3.6047971598043036</v>
      </c>
      <c r="G16" s="13">
        <v>18495</v>
      </c>
      <c r="H16" s="359">
        <f t="shared" si="3"/>
        <v>3.9787969598075894</v>
      </c>
      <c r="I16" s="14">
        <v>28890</v>
      </c>
      <c r="J16" s="30">
        <f t="shared" si="1"/>
        <v>3.8197157623763944</v>
      </c>
    </row>
    <row r="17" spans="2:10" x14ac:dyDescent="0.35">
      <c r="B17" s="13" t="s">
        <v>32</v>
      </c>
      <c r="C17" s="13">
        <v>28427</v>
      </c>
      <c r="D17" s="359">
        <f t="shared" si="0"/>
        <v>11.174618399380476</v>
      </c>
      <c r="E17" s="14">
        <v>35958</v>
      </c>
      <c r="F17" s="359">
        <f t="shared" si="4"/>
        <v>10.37883707840845</v>
      </c>
      <c r="G17" s="13">
        <v>43723</v>
      </c>
      <c r="H17" s="359">
        <f t="shared" si="3"/>
        <v>9.4060524181490806</v>
      </c>
      <c r="I17" s="14">
        <v>67820</v>
      </c>
      <c r="J17" s="30">
        <f t="shared" si="1"/>
        <v>8.9668786086662191</v>
      </c>
    </row>
    <row r="18" spans="2:10" x14ac:dyDescent="0.35">
      <c r="B18" s="13" t="s">
        <v>35</v>
      </c>
      <c r="C18" s="13">
        <v>9500</v>
      </c>
      <c r="D18" s="359">
        <f t="shared" si="0"/>
        <v>3.734438202909717</v>
      </c>
      <c r="E18" s="14">
        <v>12590</v>
      </c>
      <c r="F18" s="359">
        <f t="shared" si="4"/>
        <v>3.6339495749808779</v>
      </c>
      <c r="G18" s="13">
        <v>16174</v>
      </c>
      <c r="H18" s="359">
        <f t="shared" si="3"/>
        <v>3.4794842945622033</v>
      </c>
      <c r="I18" s="14">
        <v>28188</v>
      </c>
      <c r="J18" s="30">
        <f t="shared" si="1"/>
        <v>3.7269002391784634</v>
      </c>
    </row>
    <row r="19" spans="2:10" x14ac:dyDescent="0.35">
      <c r="B19" s="13" t="s">
        <v>38</v>
      </c>
      <c r="C19" s="13">
        <v>30882</v>
      </c>
      <c r="D19" s="359">
        <f t="shared" si="0"/>
        <v>12.139675850763986</v>
      </c>
      <c r="E19" s="14">
        <v>38202</v>
      </c>
      <c r="F19" s="359">
        <f t="shared" si="4"/>
        <v>11.026540243321643</v>
      </c>
      <c r="G19" s="13">
        <v>46698</v>
      </c>
      <c r="H19" s="359">
        <f t="shared" si="3"/>
        <v>10.046058958047841</v>
      </c>
      <c r="I19" s="14">
        <v>72437</v>
      </c>
      <c r="J19" s="30">
        <f t="shared" si="1"/>
        <v>9.5773191650833827</v>
      </c>
    </row>
    <row r="20" spans="2:10" x14ac:dyDescent="0.35">
      <c r="B20" s="13" t="s">
        <v>41</v>
      </c>
      <c r="C20" s="13">
        <v>22190</v>
      </c>
      <c r="D20" s="359">
        <f t="shared" si="0"/>
        <v>8.7228614444806958</v>
      </c>
      <c r="E20" s="14">
        <v>29557</v>
      </c>
      <c r="F20" s="359">
        <f t="shared" si="4"/>
        <v>8.5312666868713105</v>
      </c>
      <c r="G20" s="13">
        <v>37284</v>
      </c>
      <c r="H20" s="359">
        <f t="shared" si="3"/>
        <v>8.0208416247345848</v>
      </c>
      <c r="I20" s="14">
        <v>60412</v>
      </c>
      <c r="J20" s="30">
        <f t="shared" si="1"/>
        <v>7.9874236288225253</v>
      </c>
    </row>
    <row r="21" spans="2:10" x14ac:dyDescent="0.35">
      <c r="B21" s="13" t="s">
        <v>44</v>
      </c>
      <c r="C21" s="13">
        <v>21426</v>
      </c>
      <c r="D21" s="359">
        <f t="shared" si="0"/>
        <v>8.4225339932151151</v>
      </c>
      <c r="E21" s="14">
        <v>28419</v>
      </c>
      <c r="F21" s="359">
        <f t="shared" si="4"/>
        <v>8.2027969000303074</v>
      </c>
      <c r="G21" s="13">
        <v>37400</v>
      </c>
      <c r="H21" s="359">
        <f t="shared" si="3"/>
        <v>8.0457965015844195</v>
      </c>
      <c r="I21" s="14">
        <v>60643</v>
      </c>
      <c r="J21" s="30">
        <f t="shared" si="1"/>
        <v>8.0179654890201348</v>
      </c>
    </row>
    <row r="22" spans="2:10" x14ac:dyDescent="0.35">
      <c r="B22" s="13" t="s">
        <v>47</v>
      </c>
      <c r="C22" s="13">
        <v>21093</v>
      </c>
      <c r="D22" s="359">
        <f t="shared" si="0"/>
        <v>8.2916321067341752</v>
      </c>
      <c r="E22" s="14">
        <v>25338</v>
      </c>
      <c r="F22" s="359">
        <f t="shared" si="4"/>
        <v>7.3135039182577826</v>
      </c>
      <c r="G22" s="13">
        <v>33192</v>
      </c>
      <c r="H22" s="359">
        <f t="shared" si="3"/>
        <v>7.1405368310318202</v>
      </c>
      <c r="I22" s="14">
        <v>58237</v>
      </c>
      <c r="J22" s="30">
        <f t="shared" si="1"/>
        <v>7.699854165922952</v>
      </c>
    </row>
    <row r="23" spans="2:10" x14ac:dyDescent="0.35">
      <c r="B23" s="168" t="s">
        <v>50</v>
      </c>
      <c r="C23" s="168">
        <v>18061</v>
      </c>
      <c r="D23" s="362">
        <f t="shared" si="0"/>
        <v>7.0997566718686738</v>
      </c>
      <c r="E23" s="19">
        <v>16839</v>
      </c>
      <c r="F23" s="362">
        <f t="shared" si="4"/>
        <v>4.8603714768151711</v>
      </c>
      <c r="G23" s="168">
        <v>21283</v>
      </c>
      <c r="H23" s="362">
        <f t="shared" si="3"/>
        <v>4.5785745171984278</v>
      </c>
      <c r="I23" s="19">
        <v>37296</v>
      </c>
      <c r="J23" s="360">
        <f t="shared" si="1"/>
        <v>4.931122155541364</v>
      </c>
    </row>
  </sheetData>
  <mergeCells count="9">
    <mergeCell ref="G3:H3"/>
    <mergeCell ref="I3:J3"/>
    <mergeCell ref="B3:B4"/>
    <mergeCell ref="E13:E14"/>
    <mergeCell ref="F13:F14"/>
    <mergeCell ref="C13:C14"/>
    <mergeCell ref="D13:D14"/>
    <mergeCell ref="C3:D3"/>
    <mergeCell ref="E3:F3"/>
  </mergeCells>
  <hyperlinks>
    <hyperlink ref="B1" location="_Toc178675272" display="_Toc178675272" xr:uid="{129321BE-984E-466A-B646-0E87DD622D90}"/>
  </hyperlink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868C-19BD-4E73-B87C-CDCA3D7810F6}">
  <sheetPr>
    <tabColor rgb="FF00B0F0"/>
  </sheetPr>
  <dimension ref="A1:F23"/>
  <sheetViews>
    <sheetView workbookViewId="0">
      <selection activeCell="B1" sqref="B1"/>
    </sheetView>
  </sheetViews>
  <sheetFormatPr defaultRowHeight="14.5" x14ac:dyDescent="0.35"/>
  <cols>
    <col min="1" max="1" width="8.7265625" style="499"/>
    <col min="2" max="2" width="19.26953125" customWidth="1"/>
  </cols>
  <sheetData>
    <row r="1" spans="2:6" s="499" customFormat="1" x14ac:dyDescent="0.35">
      <c r="B1" s="527" t="s">
        <v>1188</v>
      </c>
    </row>
    <row r="2" spans="2:6" s="499" customFormat="1" ht="15" thickBot="1" x14ac:dyDescent="0.4"/>
    <row r="3" spans="2:6" ht="15" thickBot="1" x14ac:dyDescent="0.4">
      <c r="B3" s="26" t="s">
        <v>0</v>
      </c>
      <c r="C3" s="27">
        <v>1991</v>
      </c>
      <c r="D3" s="52">
        <v>2001</v>
      </c>
      <c r="E3" s="52">
        <v>2011</v>
      </c>
      <c r="F3" s="52">
        <v>2023</v>
      </c>
    </row>
    <row r="4" spans="2:6" x14ac:dyDescent="0.35">
      <c r="B4" s="29"/>
      <c r="C4" s="53"/>
      <c r="D4" s="29"/>
      <c r="E4" s="29"/>
      <c r="F4" s="29"/>
    </row>
    <row r="5" spans="2:6" x14ac:dyDescent="0.35">
      <c r="B5" s="20" t="s">
        <v>1</v>
      </c>
      <c r="C5" s="54">
        <v>5.2</v>
      </c>
      <c r="D5" s="54">
        <v>5.0999999999999996</v>
      </c>
      <c r="E5" s="24">
        <v>4.4000000000000004</v>
      </c>
      <c r="F5" s="24">
        <v>3.8</v>
      </c>
    </row>
    <row r="6" spans="2:6" x14ac:dyDescent="0.35">
      <c r="B6" s="51"/>
      <c r="C6" s="50"/>
      <c r="D6" s="50"/>
      <c r="E6" s="51"/>
      <c r="F6" s="51"/>
    </row>
    <row r="7" spans="2:6" x14ac:dyDescent="0.35">
      <c r="B7" s="20" t="s">
        <v>3</v>
      </c>
      <c r="C7" s="54">
        <v>4.7</v>
      </c>
      <c r="D7" s="54">
        <v>4.2</v>
      </c>
      <c r="E7" s="24">
        <v>3.8</v>
      </c>
      <c r="F7" s="24">
        <v>3.5</v>
      </c>
    </row>
    <row r="8" spans="2:6" x14ac:dyDescent="0.35">
      <c r="B8" s="20" t="s">
        <v>7</v>
      </c>
      <c r="C8" s="54">
        <v>5.4</v>
      </c>
      <c r="D8" s="54">
        <v>5.7</v>
      </c>
      <c r="E8" s="24">
        <v>5.0999999999999996</v>
      </c>
      <c r="F8" s="24">
        <v>4.2</v>
      </c>
    </row>
    <row r="9" spans="2:6" x14ac:dyDescent="0.35">
      <c r="B9" s="51"/>
      <c r="C9" s="50"/>
      <c r="D9" s="50"/>
      <c r="E9" s="51"/>
      <c r="F9" s="51"/>
    </row>
    <row r="10" spans="2:6" x14ac:dyDescent="0.35">
      <c r="B10" s="20" t="s">
        <v>11</v>
      </c>
      <c r="C10" s="54">
        <v>4.3</v>
      </c>
      <c r="D10" s="54">
        <v>4.0999999999999996</v>
      </c>
      <c r="E10" s="24">
        <v>3.6</v>
      </c>
      <c r="F10" s="24">
        <v>3.1</v>
      </c>
    </row>
    <row r="11" spans="2:6" x14ac:dyDescent="0.35">
      <c r="B11" s="20" t="s">
        <v>15</v>
      </c>
      <c r="C11" s="54">
        <v>3.8</v>
      </c>
      <c r="D11" s="54">
        <v>3.8</v>
      </c>
      <c r="E11" s="24">
        <v>3.3</v>
      </c>
      <c r="F11" s="24">
        <v>3.1</v>
      </c>
    </row>
    <row r="12" spans="2:6" x14ac:dyDescent="0.35">
      <c r="B12" s="20" t="s">
        <v>18</v>
      </c>
      <c r="C12" s="54">
        <v>4.5999999999999996</v>
      </c>
      <c r="D12" s="54">
        <v>4.4000000000000004</v>
      </c>
      <c r="E12" s="25">
        <v>4</v>
      </c>
      <c r="F12" s="24">
        <v>3.6</v>
      </c>
    </row>
    <row r="13" spans="2:6" x14ac:dyDescent="0.35">
      <c r="B13" s="20" t="s">
        <v>22</v>
      </c>
      <c r="C13" s="372" t="s">
        <v>1024</v>
      </c>
      <c r="D13" s="372" t="s">
        <v>1024</v>
      </c>
      <c r="E13" s="24">
        <v>6.3</v>
      </c>
      <c r="F13" s="24">
        <v>5.3</v>
      </c>
    </row>
    <row r="14" spans="2:6" x14ac:dyDescent="0.35">
      <c r="B14" s="20" t="s">
        <v>25</v>
      </c>
      <c r="C14" s="372" t="s">
        <v>1024</v>
      </c>
      <c r="D14" s="372" t="s">
        <v>1024</v>
      </c>
      <c r="E14" s="24">
        <v>5.8</v>
      </c>
      <c r="F14" s="24">
        <v>5.5</v>
      </c>
    </row>
    <row r="15" spans="2:6" x14ac:dyDescent="0.35">
      <c r="B15" s="20" t="s">
        <v>26</v>
      </c>
      <c r="C15" s="54">
        <v>4.7</v>
      </c>
      <c r="D15" s="54">
        <v>4.2</v>
      </c>
      <c r="E15" s="24">
        <v>3.7</v>
      </c>
      <c r="F15" s="24">
        <v>3.3</v>
      </c>
    </row>
    <row r="16" spans="2:6" x14ac:dyDescent="0.35">
      <c r="B16" s="20" t="s">
        <v>29</v>
      </c>
      <c r="C16" s="54">
        <v>4.5999999999999996</v>
      </c>
      <c r="D16" s="54">
        <v>5.3</v>
      </c>
      <c r="E16" s="24">
        <v>4.5999999999999996</v>
      </c>
      <c r="F16" s="24">
        <v>3.8</v>
      </c>
    </row>
    <row r="17" spans="2:6" x14ac:dyDescent="0.35">
      <c r="B17" s="20" t="s">
        <v>32</v>
      </c>
      <c r="C17" s="54">
        <v>6.2</v>
      </c>
      <c r="D17" s="54">
        <v>6.3</v>
      </c>
      <c r="E17" s="24">
        <v>5.6</v>
      </c>
      <c r="F17" s="24">
        <v>4.8</v>
      </c>
    </row>
    <row r="18" spans="2:6" x14ac:dyDescent="0.35">
      <c r="B18" s="20" t="s">
        <v>35</v>
      </c>
      <c r="C18" s="54">
        <v>4.5999999999999996</v>
      </c>
      <c r="D18" s="54">
        <v>5.3</v>
      </c>
      <c r="E18" s="24">
        <v>4.3</v>
      </c>
      <c r="F18" s="24">
        <v>3.3</v>
      </c>
    </row>
    <row r="19" spans="2:6" x14ac:dyDescent="0.35">
      <c r="B19" s="20" t="s">
        <v>38</v>
      </c>
      <c r="C19" s="54">
        <v>5.9</v>
      </c>
      <c r="D19" s="54">
        <v>5.9</v>
      </c>
      <c r="E19" s="24">
        <v>5.2</v>
      </c>
      <c r="F19" s="24">
        <v>4.2</v>
      </c>
    </row>
    <row r="20" spans="2:6" x14ac:dyDescent="0.35">
      <c r="B20" s="20" t="s">
        <v>41</v>
      </c>
      <c r="C20" s="54">
        <v>5.7</v>
      </c>
      <c r="D20" s="54">
        <v>5.4</v>
      </c>
      <c r="E20" s="24">
        <v>4.5</v>
      </c>
      <c r="F20" s="24">
        <v>3.7</v>
      </c>
    </row>
    <row r="21" spans="2:6" x14ac:dyDescent="0.35">
      <c r="B21" s="20" t="s">
        <v>44</v>
      </c>
      <c r="C21" s="54">
        <v>5.8</v>
      </c>
      <c r="D21" s="54">
        <v>5.6</v>
      </c>
      <c r="E21" s="24">
        <v>4.8</v>
      </c>
      <c r="F21" s="24">
        <v>4.0999999999999996</v>
      </c>
    </row>
    <row r="22" spans="2:6" x14ac:dyDescent="0.35">
      <c r="B22" s="20" t="s">
        <v>47</v>
      </c>
      <c r="C22" s="24">
        <v>4.3</v>
      </c>
      <c r="D22" s="24">
        <v>4.5999999999999996</v>
      </c>
      <c r="E22" s="24">
        <v>4.2</v>
      </c>
      <c r="F22" s="24">
        <v>3.6</v>
      </c>
    </row>
    <row r="23" spans="2:6" ht="15" thickBot="1" x14ac:dyDescent="0.4">
      <c r="B23" s="22" t="s">
        <v>50</v>
      </c>
      <c r="C23" s="55">
        <v>4.8</v>
      </c>
      <c r="D23" s="55">
        <v>4.7</v>
      </c>
      <c r="E23" s="23">
        <v>4.2</v>
      </c>
      <c r="F23" s="23">
        <v>3.7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A053-8CDC-4973-8C44-FCA561B398D0}">
  <sheetPr>
    <tabColor rgb="FF00B0F0"/>
  </sheetPr>
  <dimension ref="A1:G21"/>
  <sheetViews>
    <sheetView workbookViewId="0">
      <selection activeCell="W13" sqref="W13"/>
    </sheetView>
  </sheetViews>
  <sheetFormatPr defaultRowHeight="14.5" x14ac:dyDescent="0.35"/>
  <cols>
    <col min="2" max="2" width="10.36328125" customWidth="1"/>
  </cols>
  <sheetData>
    <row r="1" spans="1:7" ht="15" thickBot="1" x14ac:dyDescent="0.4">
      <c r="A1" s="426" t="s">
        <v>0</v>
      </c>
      <c r="B1" s="472" t="s">
        <v>250</v>
      </c>
      <c r="C1" s="474" t="s">
        <v>54</v>
      </c>
      <c r="D1" s="474"/>
      <c r="E1" s="56"/>
      <c r="F1" s="474" t="s">
        <v>57</v>
      </c>
      <c r="G1" s="474"/>
    </row>
    <row r="2" spans="1:7" ht="15" thickBot="1" x14ac:dyDescent="0.4">
      <c r="A2" s="427"/>
      <c r="B2" s="473"/>
      <c r="C2" s="17" t="s">
        <v>59</v>
      </c>
      <c r="D2" s="17" t="s">
        <v>60</v>
      </c>
      <c r="E2" s="17"/>
      <c r="F2" s="16" t="s">
        <v>59</v>
      </c>
      <c r="G2" s="16" t="s">
        <v>60</v>
      </c>
    </row>
    <row r="3" spans="1:7" x14ac:dyDescent="0.35">
      <c r="A3" s="13" t="s">
        <v>1</v>
      </c>
      <c r="B3" s="14" t="s">
        <v>251</v>
      </c>
      <c r="C3" s="14" t="s">
        <v>266</v>
      </c>
      <c r="D3" s="14" t="s">
        <v>267</v>
      </c>
      <c r="E3" s="15"/>
      <c r="F3" s="30">
        <v>51</v>
      </c>
      <c r="G3" s="30">
        <v>49</v>
      </c>
    </row>
    <row r="4" spans="1:7" x14ac:dyDescent="0.35">
      <c r="A4" s="15"/>
      <c r="B4" s="51"/>
      <c r="C4" s="51"/>
      <c r="D4" s="15"/>
      <c r="E4" s="15"/>
      <c r="F4" s="15"/>
      <c r="G4" s="15"/>
    </row>
    <row r="5" spans="1:7" x14ac:dyDescent="0.35">
      <c r="A5" s="13" t="s">
        <v>3</v>
      </c>
      <c r="B5" s="14">
        <v>414119</v>
      </c>
      <c r="C5" s="14">
        <v>210167</v>
      </c>
      <c r="D5" s="14">
        <v>203952</v>
      </c>
      <c r="E5" s="213"/>
      <c r="F5" s="14">
        <v>50.8</v>
      </c>
      <c r="G5" s="14">
        <v>49.2</v>
      </c>
    </row>
    <row r="6" spans="1:7" x14ac:dyDescent="0.35">
      <c r="A6" s="13" t="s">
        <v>7</v>
      </c>
      <c r="B6" s="14">
        <v>342220</v>
      </c>
      <c r="C6" s="14">
        <v>175927</v>
      </c>
      <c r="D6" s="14">
        <v>166293</v>
      </c>
      <c r="E6" s="213"/>
      <c r="F6" s="14">
        <v>51.4</v>
      </c>
      <c r="G6" s="14">
        <v>48.6</v>
      </c>
    </row>
    <row r="7" spans="1:7" x14ac:dyDescent="0.35">
      <c r="A7" s="15"/>
      <c r="B7" s="51"/>
      <c r="C7" s="51"/>
      <c r="D7" s="15"/>
      <c r="E7" s="15"/>
      <c r="F7" s="15"/>
      <c r="G7" s="15"/>
    </row>
    <row r="8" spans="1:7" x14ac:dyDescent="0.35">
      <c r="A8" s="13" t="s">
        <v>11</v>
      </c>
      <c r="B8" s="14" t="s">
        <v>252</v>
      </c>
      <c r="C8" s="14" t="s">
        <v>268</v>
      </c>
      <c r="D8" s="14" t="s">
        <v>269</v>
      </c>
      <c r="E8" s="15"/>
      <c r="F8" s="14">
        <v>55.5</v>
      </c>
      <c r="G8" s="14">
        <v>44.5</v>
      </c>
    </row>
    <row r="9" spans="1:7" x14ac:dyDescent="0.35">
      <c r="A9" s="13" t="s">
        <v>15</v>
      </c>
      <c r="B9" s="14" t="s">
        <v>253</v>
      </c>
      <c r="C9" s="14" t="s">
        <v>270</v>
      </c>
      <c r="D9" s="14" t="s">
        <v>271</v>
      </c>
      <c r="E9" s="15"/>
      <c r="F9" s="14">
        <v>57.3</v>
      </c>
      <c r="G9" s="14">
        <v>42.7</v>
      </c>
    </row>
    <row r="10" spans="1:7" x14ac:dyDescent="0.35">
      <c r="A10" s="13" t="s">
        <v>18</v>
      </c>
      <c r="B10" s="14" t="s">
        <v>254</v>
      </c>
      <c r="C10" s="14" t="s">
        <v>272</v>
      </c>
      <c r="D10" s="14" t="s">
        <v>273</v>
      </c>
      <c r="E10" s="15"/>
      <c r="F10" s="14">
        <v>56.4</v>
      </c>
      <c r="G10" s="14">
        <v>43.6</v>
      </c>
    </row>
    <row r="11" spans="1:7" x14ac:dyDescent="0.35">
      <c r="A11" s="13" t="s">
        <v>22</v>
      </c>
      <c r="B11" s="14" t="s">
        <v>255</v>
      </c>
      <c r="C11" s="14" t="s">
        <v>274</v>
      </c>
      <c r="D11" s="14" t="s">
        <v>275</v>
      </c>
      <c r="E11" s="15"/>
      <c r="F11" s="30">
        <v>47</v>
      </c>
      <c r="G11" s="30">
        <v>53</v>
      </c>
    </row>
    <row r="12" spans="1:7" x14ac:dyDescent="0.35">
      <c r="A12" s="13" t="s">
        <v>25</v>
      </c>
      <c r="B12" s="14" t="s">
        <v>256</v>
      </c>
      <c r="C12" s="14" t="s">
        <v>276</v>
      </c>
      <c r="D12" s="14" t="s">
        <v>277</v>
      </c>
      <c r="E12" s="15"/>
      <c r="F12" s="14">
        <v>54.8</v>
      </c>
      <c r="G12" s="14">
        <v>45.2</v>
      </c>
    </row>
    <row r="13" spans="1:7" x14ac:dyDescent="0.35">
      <c r="A13" s="13" t="s">
        <v>26</v>
      </c>
      <c r="B13" s="14" t="s">
        <v>257</v>
      </c>
      <c r="C13" s="14" t="s">
        <v>278</v>
      </c>
      <c r="D13" s="14" t="s">
        <v>279</v>
      </c>
      <c r="E13" s="15"/>
      <c r="F13" s="14">
        <v>54.8</v>
      </c>
      <c r="G13" s="14">
        <v>45.2</v>
      </c>
    </row>
    <row r="14" spans="1:7" x14ac:dyDescent="0.35">
      <c r="A14" s="13" t="s">
        <v>29</v>
      </c>
      <c r="B14" s="14" t="s">
        <v>258</v>
      </c>
      <c r="C14" s="14" t="s">
        <v>280</v>
      </c>
      <c r="D14" s="14" t="s">
        <v>281</v>
      </c>
      <c r="E14" s="15"/>
      <c r="F14" s="14">
        <v>51.9</v>
      </c>
      <c r="G14" s="14">
        <v>48.1</v>
      </c>
    </row>
    <row r="15" spans="1:7" x14ac:dyDescent="0.35">
      <c r="A15" s="13" t="s">
        <v>32</v>
      </c>
      <c r="B15" s="14" t="s">
        <v>259</v>
      </c>
      <c r="C15" s="14" t="s">
        <v>282</v>
      </c>
      <c r="D15" s="14" t="s">
        <v>283</v>
      </c>
      <c r="E15" s="15"/>
      <c r="F15" s="30">
        <v>42</v>
      </c>
      <c r="G15" s="30">
        <v>58</v>
      </c>
    </row>
    <row r="16" spans="1:7" x14ac:dyDescent="0.35">
      <c r="A16" s="13" t="s">
        <v>35</v>
      </c>
      <c r="B16" s="14" t="s">
        <v>260</v>
      </c>
      <c r="C16" s="14" t="s">
        <v>284</v>
      </c>
      <c r="D16" s="14" t="s">
        <v>285</v>
      </c>
      <c r="E16" s="15"/>
      <c r="F16" s="14">
        <v>60.9</v>
      </c>
      <c r="G16" s="14">
        <v>39.1</v>
      </c>
    </row>
    <row r="17" spans="1:7" x14ac:dyDescent="0.35">
      <c r="A17" s="13" t="s">
        <v>38</v>
      </c>
      <c r="B17" s="14" t="s">
        <v>261</v>
      </c>
      <c r="C17" s="14" t="s">
        <v>286</v>
      </c>
      <c r="D17" s="14" t="s">
        <v>287</v>
      </c>
      <c r="E17" s="15"/>
      <c r="F17" s="14">
        <v>41.7</v>
      </c>
      <c r="G17" s="14">
        <v>58.3</v>
      </c>
    </row>
    <row r="18" spans="1:7" x14ac:dyDescent="0.35">
      <c r="A18" s="13" t="s">
        <v>41</v>
      </c>
      <c r="B18" s="14" t="s">
        <v>262</v>
      </c>
      <c r="C18" s="14" t="s">
        <v>288</v>
      </c>
      <c r="D18" s="14" t="s">
        <v>289</v>
      </c>
      <c r="E18" s="15"/>
      <c r="F18" s="14">
        <v>43.8</v>
      </c>
      <c r="G18" s="14">
        <v>56.2</v>
      </c>
    </row>
    <row r="19" spans="1:7" x14ac:dyDescent="0.35">
      <c r="A19" s="13" t="s">
        <v>44</v>
      </c>
      <c r="B19" s="14" t="s">
        <v>263</v>
      </c>
      <c r="C19" s="14" t="s">
        <v>290</v>
      </c>
      <c r="D19" s="14" t="s">
        <v>291</v>
      </c>
      <c r="E19" s="15"/>
      <c r="F19" s="14">
        <v>48.6</v>
      </c>
      <c r="G19" s="14">
        <v>51.4</v>
      </c>
    </row>
    <row r="20" spans="1:7" x14ac:dyDescent="0.35">
      <c r="A20" s="13" t="s">
        <v>47</v>
      </c>
      <c r="B20" s="14" t="s">
        <v>264</v>
      </c>
      <c r="C20" s="14" t="s">
        <v>292</v>
      </c>
      <c r="D20" s="14" t="s">
        <v>293</v>
      </c>
      <c r="E20" s="15"/>
      <c r="F20" s="14">
        <v>57.4</v>
      </c>
      <c r="G20" s="14">
        <v>42.6</v>
      </c>
    </row>
    <row r="21" spans="1:7" ht="15" thickBot="1" x14ac:dyDescent="0.4">
      <c r="A21" s="16" t="s">
        <v>50</v>
      </c>
      <c r="B21" s="17" t="s">
        <v>265</v>
      </c>
      <c r="C21" s="17" t="s">
        <v>294</v>
      </c>
      <c r="D21" s="17" t="s">
        <v>295</v>
      </c>
      <c r="E21" s="16"/>
      <c r="F21" s="17">
        <v>50.1</v>
      </c>
      <c r="G21" s="17">
        <v>49.9</v>
      </c>
    </row>
  </sheetData>
  <mergeCells count="4">
    <mergeCell ref="A1:A2"/>
    <mergeCell ref="B1:B2"/>
    <mergeCell ref="C1:D1"/>
    <mergeCell ref="F1:G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1B6F9-E1AC-4043-BCF3-38114389204F}">
  <sheetPr>
    <tabColor rgb="FF00B0F0"/>
  </sheetPr>
  <dimension ref="A1:I23"/>
  <sheetViews>
    <sheetView workbookViewId="0">
      <selection activeCell="N18" sqref="N18"/>
    </sheetView>
  </sheetViews>
  <sheetFormatPr defaultRowHeight="14.5" x14ac:dyDescent="0.35"/>
  <cols>
    <col min="1" max="1" width="8.7265625" style="499"/>
    <col min="2" max="2" width="11.1796875" customWidth="1"/>
    <col min="3" max="4" width="10.26953125" customWidth="1"/>
    <col min="6" max="7" width="10.7265625" customWidth="1"/>
    <col min="9" max="9" width="11.81640625" customWidth="1"/>
  </cols>
  <sheetData>
    <row r="1" spans="2:9" x14ac:dyDescent="0.35">
      <c r="B1" s="503" t="s">
        <v>1189</v>
      </c>
      <c r="C1" s="502"/>
    </row>
    <row r="2" spans="2:9" x14ac:dyDescent="0.35">
      <c r="B2" s="469" t="s">
        <v>0</v>
      </c>
      <c r="C2" s="475" t="s">
        <v>250</v>
      </c>
      <c r="D2" s="475" t="s">
        <v>764</v>
      </c>
      <c r="E2" s="475"/>
      <c r="F2" s="475"/>
      <c r="G2" s="480" t="s">
        <v>829</v>
      </c>
      <c r="H2" s="480"/>
      <c r="I2" s="480"/>
    </row>
    <row r="3" spans="2:9" x14ac:dyDescent="0.35">
      <c r="B3" s="478"/>
      <c r="C3" s="476"/>
      <c r="D3" s="363">
        <v>2011</v>
      </c>
      <c r="E3" s="480">
        <v>2023</v>
      </c>
      <c r="F3" s="480"/>
      <c r="G3" s="356">
        <v>2011</v>
      </c>
      <c r="H3" s="480">
        <v>2023</v>
      </c>
      <c r="I3" s="480"/>
    </row>
    <row r="4" spans="2:9" x14ac:dyDescent="0.35">
      <c r="B4" s="479"/>
      <c r="C4" s="477"/>
      <c r="D4" s="357" t="s">
        <v>57</v>
      </c>
      <c r="E4" s="167" t="s">
        <v>54</v>
      </c>
      <c r="F4" s="167" t="s">
        <v>57</v>
      </c>
      <c r="G4" s="167" t="s">
        <v>57</v>
      </c>
      <c r="H4" s="167" t="s">
        <v>54</v>
      </c>
      <c r="I4" s="167" t="s">
        <v>57</v>
      </c>
    </row>
    <row r="5" spans="2:9" x14ac:dyDescent="0.35">
      <c r="B5" s="13" t="s">
        <v>1</v>
      </c>
      <c r="C5" s="214">
        <v>756339</v>
      </c>
      <c r="D5" s="215">
        <v>1.1000000000000001</v>
      </c>
      <c r="E5" s="103">
        <v>6594</v>
      </c>
      <c r="F5" s="215">
        <f>100*(E5/C5)</f>
        <v>0.871831282004498</v>
      </c>
      <c r="G5" s="215">
        <v>0.4</v>
      </c>
      <c r="H5" s="214">
        <v>1160</v>
      </c>
      <c r="I5" s="192">
        <f>100*(H5/C5)</f>
        <v>0.15337038021310548</v>
      </c>
    </row>
    <row r="6" spans="2:9" x14ac:dyDescent="0.35">
      <c r="B6" s="216"/>
      <c r="C6" s="217"/>
      <c r="D6" s="215"/>
      <c r="E6" s="217"/>
      <c r="F6" s="216"/>
      <c r="G6" s="216"/>
      <c r="H6" s="217"/>
      <c r="I6" s="192"/>
    </row>
    <row r="7" spans="2:9" x14ac:dyDescent="0.35">
      <c r="B7" s="13" t="s">
        <v>3</v>
      </c>
      <c r="C7" s="214">
        <v>414119</v>
      </c>
      <c r="D7" s="215">
        <v>0.8</v>
      </c>
      <c r="E7" s="103">
        <v>2630</v>
      </c>
      <c r="F7" s="215">
        <f>100*(E7/C7)</f>
        <v>0.63508315242720093</v>
      </c>
      <c r="G7" s="370">
        <v>0.3</v>
      </c>
      <c r="H7" s="214">
        <v>401</v>
      </c>
      <c r="I7" s="192">
        <f>100*(H7/C7)</f>
        <v>9.6832070008862195E-2</v>
      </c>
    </row>
    <row r="8" spans="2:9" x14ac:dyDescent="0.35">
      <c r="B8" s="13" t="s">
        <v>7</v>
      </c>
      <c r="C8" s="214">
        <v>342220</v>
      </c>
      <c r="D8" s="215">
        <v>1.5</v>
      </c>
      <c r="E8" s="103">
        <v>3964</v>
      </c>
      <c r="F8" s="215">
        <f>100*(E8/C8)</f>
        <v>1.1583192098649993</v>
      </c>
      <c r="G8" s="370">
        <v>0.6</v>
      </c>
      <c r="H8" s="214">
        <v>759</v>
      </c>
      <c r="I8" s="192">
        <f>100*(H8/C8)</f>
        <v>0.22178715446204197</v>
      </c>
    </row>
    <row r="9" spans="2:9" x14ac:dyDescent="0.35">
      <c r="B9" s="216"/>
      <c r="C9" s="217"/>
      <c r="D9" s="215"/>
      <c r="E9" s="217"/>
      <c r="F9" s="216"/>
      <c r="G9" s="216"/>
      <c r="H9" s="217"/>
      <c r="I9" s="192"/>
    </row>
    <row r="10" spans="2:9" x14ac:dyDescent="0.35">
      <c r="B10" s="13" t="s">
        <v>11</v>
      </c>
      <c r="C10" s="214">
        <v>33273</v>
      </c>
      <c r="D10" s="215">
        <v>0.75757575757575757</v>
      </c>
      <c r="E10" s="214">
        <v>127</v>
      </c>
      <c r="F10" s="192">
        <f t="shared" ref="F10:F23" si="0">100*(E10/C10)</f>
        <v>0.38169086045742795</v>
      </c>
      <c r="G10" s="192">
        <v>0.3</v>
      </c>
      <c r="H10" s="214">
        <v>24</v>
      </c>
      <c r="I10" s="192">
        <f t="shared" ref="I10:I23" si="1">100*(H10/C10)</f>
        <v>7.2130556306915519E-2</v>
      </c>
    </row>
    <row r="11" spans="2:9" x14ac:dyDescent="0.35">
      <c r="B11" s="13" t="s">
        <v>15</v>
      </c>
      <c r="C11" s="214">
        <v>74795</v>
      </c>
      <c r="D11" s="215">
        <v>0.69135914407471211</v>
      </c>
      <c r="E11" s="214">
        <v>380</v>
      </c>
      <c r="F11" s="192">
        <f t="shared" si="0"/>
        <v>0.50805535129353563</v>
      </c>
      <c r="G11" s="192">
        <v>0.3</v>
      </c>
      <c r="H11" s="214">
        <v>53</v>
      </c>
      <c r="I11" s="192">
        <f t="shared" si="1"/>
        <v>7.0860351627782606E-2</v>
      </c>
    </row>
    <row r="12" spans="2:9" x14ac:dyDescent="0.35">
      <c r="B12" s="13" t="s">
        <v>18</v>
      </c>
      <c r="C12" s="214">
        <v>28197</v>
      </c>
      <c r="D12" s="215">
        <v>0.7406640078727923</v>
      </c>
      <c r="E12" s="214">
        <v>125</v>
      </c>
      <c r="F12" s="192">
        <f t="shared" si="0"/>
        <v>0.44330957194027731</v>
      </c>
      <c r="G12" s="192">
        <v>0.3</v>
      </c>
      <c r="H12" s="214">
        <v>25</v>
      </c>
      <c r="I12" s="192">
        <f t="shared" si="1"/>
        <v>8.8661914388055471E-2</v>
      </c>
    </row>
    <row r="13" spans="2:9" x14ac:dyDescent="0.35">
      <c r="B13" s="13" t="s">
        <v>22</v>
      </c>
      <c r="C13" s="214">
        <v>39907</v>
      </c>
      <c r="D13" s="215">
        <v>0.98481561822125818</v>
      </c>
      <c r="E13" s="214">
        <v>335</v>
      </c>
      <c r="F13" s="192">
        <f t="shared" si="0"/>
        <v>0.83945172526123235</v>
      </c>
      <c r="G13" s="192">
        <v>0.4</v>
      </c>
      <c r="H13" s="214">
        <v>58</v>
      </c>
      <c r="I13" s="192">
        <f t="shared" si="1"/>
        <v>0.14533791064224322</v>
      </c>
    </row>
    <row r="14" spans="2:9" x14ac:dyDescent="0.35">
      <c r="B14" s="13" t="s">
        <v>25</v>
      </c>
      <c r="C14" s="214">
        <v>21614</v>
      </c>
      <c r="D14" s="215">
        <v>1.168650938572785</v>
      </c>
      <c r="E14" s="214">
        <v>220</v>
      </c>
      <c r="F14" s="192">
        <f t="shared" si="0"/>
        <v>1.0178587952253171</v>
      </c>
      <c r="G14" s="192">
        <v>0.5</v>
      </c>
      <c r="H14" s="214">
        <v>27</v>
      </c>
      <c r="I14" s="192">
        <f t="shared" si="1"/>
        <v>0.12491903395947072</v>
      </c>
    </row>
    <row r="15" spans="2:9" x14ac:dyDescent="0.35">
      <c r="B15" s="13" t="s">
        <v>26</v>
      </c>
      <c r="C15" s="214">
        <v>144630</v>
      </c>
      <c r="D15" s="215">
        <v>0.71222522865001459</v>
      </c>
      <c r="E15" s="214">
        <v>634</v>
      </c>
      <c r="F15" s="192">
        <f t="shared" si="0"/>
        <v>0.43835995298347508</v>
      </c>
      <c r="G15" s="192">
        <v>0.3</v>
      </c>
      <c r="H15" s="214">
        <v>94</v>
      </c>
      <c r="I15" s="192">
        <f t="shared" si="1"/>
        <v>6.4993431514900085E-2</v>
      </c>
    </row>
    <row r="16" spans="2:9" x14ac:dyDescent="0.35">
      <c r="B16" s="13" t="s">
        <v>29</v>
      </c>
      <c r="C16" s="214">
        <v>28890</v>
      </c>
      <c r="D16" s="215">
        <v>1.930251419302514</v>
      </c>
      <c r="E16" s="214">
        <v>399</v>
      </c>
      <c r="F16" s="192">
        <f t="shared" si="0"/>
        <v>1.3811007268951194</v>
      </c>
      <c r="G16" s="192">
        <v>0.5</v>
      </c>
      <c r="H16" s="214">
        <v>67</v>
      </c>
      <c r="I16" s="192">
        <f t="shared" si="1"/>
        <v>0.231914157147802</v>
      </c>
    </row>
    <row r="17" spans="2:9" x14ac:dyDescent="0.35">
      <c r="B17" s="13" t="s">
        <v>32</v>
      </c>
      <c r="C17" s="214">
        <v>67820</v>
      </c>
      <c r="D17" s="215">
        <v>1.9737895386867326</v>
      </c>
      <c r="E17" s="214">
        <v>1041</v>
      </c>
      <c r="F17" s="192">
        <f t="shared" si="0"/>
        <v>1.5349454438218815</v>
      </c>
      <c r="G17" s="192">
        <v>0.9</v>
      </c>
      <c r="H17" s="214">
        <v>199</v>
      </c>
      <c r="I17" s="192">
        <f t="shared" si="1"/>
        <v>0.29342376879976406</v>
      </c>
    </row>
    <row r="18" spans="2:9" x14ac:dyDescent="0.35">
      <c r="B18" s="13" t="s">
        <v>35</v>
      </c>
      <c r="C18" s="214">
        <v>28188</v>
      </c>
      <c r="D18" s="215">
        <v>1.3787560281933968</v>
      </c>
      <c r="E18" s="214">
        <v>230</v>
      </c>
      <c r="F18" s="192">
        <f t="shared" si="0"/>
        <v>0.81595004966652473</v>
      </c>
      <c r="G18" s="192">
        <v>0.4</v>
      </c>
      <c r="H18" s="214">
        <v>51</v>
      </c>
      <c r="I18" s="192">
        <f t="shared" si="1"/>
        <v>0.18092805449127289</v>
      </c>
    </row>
    <row r="19" spans="2:9" x14ac:dyDescent="0.35">
      <c r="B19" s="13" t="s">
        <v>38</v>
      </c>
      <c r="C19" s="214">
        <v>72437</v>
      </c>
      <c r="D19" s="215">
        <v>1.4176195982697333</v>
      </c>
      <c r="E19" s="214">
        <v>1004</v>
      </c>
      <c r="F19" s="192">
        <f t="shared" si="0"/>
        <v>1.3860320002208815</v>
      </c>
      <c r="G19" s="192">
        <v>0.6</v>
      </c>
      <c r="H19" s="214">
        <v>172</v>
      </c>
      <c r="I19" s="192">
        <f t="shared" si="1"/>
        <v>0.23744771318525063</v>
      </c>
    </row>
    <row r="20" spans="2:9" x14ac:dyDescent="0.35">
      <c r="B20" s="13" t="s">
        <v>41</v>
      </c>
      <c r="C20" s="214">
        <v>60412</v>
      </c>
      <c r="D20" s="215">
        <v>1.0916210707005685</v>
      </c>
      <c r="E20" s="214">
        <v>459</v>
      </c>
      <c r="F20" s="192">
        <f t="shared" si="0"/>
        <v>0.75978282460438318</v>
      </c>
      <c r="G20" s="192">
        <v>0.5</v>
      </c>
      <c r="H20" s="214">
        <v>76</v>
      </c>
      <c r="I20" s="192">
        <f t="shared" si="1"/>
        <v>0.12580282063166259</v>
      </c>
    </row>
    <row r="21" spans="2:9" x14ac:dyDescent="0.35">
      <c r="B21" s="13" t="s">
        <v>44</v>
      </c>
      <c r="C21" s="214">
        <v>60643</v>
      </c>
      <c r="D21" s="215">
        <v>1.5053475935828877</v>
      </c>
      <c r="E21" s="214">
        <v>727</v>
      </c>
      <c r="F21" s="192">
        <f t="shared" si="0"/>
        <v>1.1988193196246888</v>
      </c>
      <c r="G21" s="192">
        <v>0.5</v>
      </c>
      <c r="H21" s="214">
        <v>141</v>
      </c>
      <c r="I21" s="192">
        <f t="shared" si="1"/>
        <v>0.23250828619956138</v>
      </c>
    </row>
    <row r="22" spans="2:9" x14ac:dyDescent="0.35">
      <c r="B22" s="13" t="s">
        <v>47</v>
      </c>
      <c r="C22" s="214">
        <v>58237</v>
      </c>
      <c r="D22" s="215">
        <v>1.081585924319113</v>
      </c>
      <c r="E22" s="214">
        <v>495</v>
      </c>
      <c r="F22" s="192">
        <f t="shared" si="0"/>
        <v>0.84997510173944402</v>
      </c>
      <c r="G22" s="192">
        <v>0.3</v>
      </c>
      <c r="H22" s="214">
        <v>93</v>
      </c>
      <c r="I22" s="192">
        <f t="shared" si="1"/>
        <v>0.15969229184195616</v>
      </c>
    </row>
    <row r="23" spans="2:9" x14ac:dyDescent="0.35">
      <c r="B23" s="168" t="s">
        <v>50</v>
      </c>
      <c r="C23" s="219">
        <v>37296</v>
      </c>
      <c r="D23" s="221">
        <v>1.0571817882817272</v>
      </c>
      <c r="E23" s="219">
        <v>418</v>
      </c>
      <c r="F23" s="218">
        <f t="shared" si="0"/>
        <v>1.1207636207636207</v>
      </c>
      <c r="G23" s="218">
        <v>0.5</v>
      </c>
      <c r="H23" s="219">
        <v>80</v>
      </c>
      <c r="I23" s="218">
        <f t="shared" si="1"/>
        <v>0.21450021450021448</v>
      </c>
    </row>
  </sheetData>
  <mergeCells count="6">
    <mergeCell ref="C2:C4"/>
    <mergeCell ref="B2:B4"/>
    <mergeCell ref="D2:F2"/>
    <mergeCell ref="G2:I2"/>
    <mergeCell ref="E3:F3"/>
    <mergeCell ref="H3:I3"/>
  </mergeCells>
  <hyperlinks>
    <hyperlink ref="B1" location="_Toc178675273" display="_Toc178675273" xr:uid="{1C9F51F4-E0D9-47D9-B520-6AFFB776B3EA}"/>
  </hyperlink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D725-445F-4834-A67D-DF0DBF64F19A}">
  <sheetPr>
    <tabColor rgb="FF00B0F0"/>
  </sheetPr>
  <dimension ref="A1:F21"/>
  <sheetViews>
    <sheetView workbookViewId="0">
      <selection activeCell="I11" sqref="I11"/>
    </sheetView>
  </sheetViews>
  <sheetFormatPr defaultRowHeight="14.5" x14ac:dyDescent="0.35"/>
  <cols>
    <col min="1" max="1" width="8.7265625" style="499"/>
    <col min="2" max="2" width="12.36328125" customWidth="1"/>
    <col min="3" max="3" width="10.6328125" customWidth="1"/>
    <col min="4" max="4" width="12.1796875" customWidth="1"/>
  </cols>
  <sheetData>
    <row r="1" spans="2:6" ht="14.5" customHeight="1" x14ac:dyDescent="0.35">
      <c r="B1" s="528" t="s">
        <v>1190</v>
      </c>
      <c r="C1" s="528"/>
      <c r="D1" s="528"/>
      <c r="E1" s="528"/>
    </row>
    <row r="2" spans="2:6" ht="29" x14ac:dyDescent="0.35">
      <c r="B2" s="222" t="s">
        <v>0</v>
      </c>
      <c r="C2" s="223" t="s">
        <v>250</v>
      </c>
      <c r="D2" s="223" t="s">
        <v>765</v>
      </c>
      <c r="E2" s="223" t="s">
        <v>57</v>
      </c>
    </row>
    <row r="3" spans="2:6" x14ac:dyDescent="0.35">
      <c r="B3" s="224" t="s">
        <v>1</v>
      </c>
      <c r="C3" s="225">
        <v>756339</v>
      </c>
      <c r="D3" s="225">
        <v>65128</v>
      </c>
      <c r="E3" s="215">
        <v>8.6</v>
      </c>
    </row>
    <row r="4" spans="2:6" x14ac:dyDescent="0.35">
      <c r="B4" s="220"/>
      <c r="C4" s="226"/>
      <c r="D4" s="226"/>
      <c r="E4" s="227"/>
    </row>
    <row r="5" spans="2:6" x14ac:dyDescent="0.35">
      <c r="B5" s="224" t="s">
        <v>3</v>
      </c>
      <c r="C5" s="225">
        <v>414119</v>
      </c>
      <c r="D5" s="225">
        <v>27007</v>
      </c>
      <c r="E5" s="215">
        <v>6.5</v>
      </c>
      <c r="F5" s="230"/>
    </row>
    <row r="6" spans="2:6" x14ac:dyDescent="0.35">
      <c r="B6" s="224" t="s">
        <v>7</v>
      </c>
      <c r="C6" s="225">
        <v>342220</v>
      </c>
      <c r="D6" s="225">
        <v>38121</v>
      </c>
      <c r="E6" s="215">
        <v>11.1</v>
      </c>
      <c r="F6" s="230"/>
    </row>
    <row r="7" spans="2:6" x14ac:dyDescent="0.35">
      <c r="B7" s="220"/>
      <c r="C7" s="226"/>
      <c r="D7" s="226"/>
      <c r="E7" s="220"/>
    </row>
    <row r="8" spans="2:6" x14ac:dyDescent="0.35">
      <c r="B8" s="224" t="s">
        <v>11</v>
      </c>
      <c r="C8" s="225">
        <v>33273</v>
      </c>
      <c r="D8" s="225">
        <v>1750</v>
      </c>
      <c r="E8" s="215">
        <v>5.3</v>
      </c>
    </row>
    <row r="9" spans="2:6" x14ac:dyDescent="0.35">
      <c r="B9" s="224" t="s">
        <v>15</v>
      </c>
      <c r="C9" s="225">
        <v>74795</v>
      </c>
      <c r="D9" s="225">
        <v>3368</v>
      </c>
      <c r="E9" s="215">
        <v>4.5</v>
      </c>
    </row>
    <row r="10" spans="2:6" x14ac:dyDescent="0.35">
      <c r="B10" s="224" t="s">
        <v>18</v>
      </c>
      <c r="C10" s="225">
        <v>28197</v>
      </c>
      <c r="D10" s="225">
        <v>2242</v>
      </c>
      <c r="E10" s="215">
        <v>8</v>
      </c>
    </row>
    <row r="11" spans="2:6" x14ac:dyDescent="0.35">
      <c r="B11" s="224" t="s">
        <v>22</v>
      </c>
      <c r="C11" s="225">
        <v>39907</v>
      </c>
      <c r="D11" s="225">
        <v>5508</v>
      </c>
      <c r="E11" s="215">
        <v>13.8</v>
      </c>
    </row>
    <row r="12" spans="2:6" x14ac:dyDescent="0.35">
      <c r="B12" s="224" t="s">
        <v>25</v>
      </c>
      <c r="C12" s="225">
        <v>21614</v>
      </c>
      <c r="D12" s="225">
        <v>3052</v>
      </c>
      <c r="E12" s="215">
        <v>14.1</v>
      </c>
    </row>
    <row r="13" spans="2:6" x14ac:dyDescent="0.35">
      <c r="B13" s="224" t="s">
        <v>26</v>
      </c>
      <c r="C13" s="225">
        <v>144630</v>
      </c>
      <c r="D13" s="225">
        <v>7006</v>
      </c>
      <c r="E13" s="215">
        <v>4.8</v>
      </c>
    </row>
    <row r="14" spans="2:6" x14ac:dyDescent="0.35">
      <c r="B14" s="224" t="s">
        <v>29</v>
      </c>
      <c r="C14" s="225">
        <v>28890</v>
      </c>
      <c r="D14" s="225">
        <v>2649</v>
      </c>
      <c r="E14" s="215">
        <v>9.1999999999999993</v>
      </c>
    </row>
    <row r="15" spans="2:6" x14ac:dyDescent="0.35">
      <c r="B15" s="224" t="s">
        <v>32</v>
      </c>
      <c r="C15" s="225">
        <v>67820</v>
      </c>
      <c r="D15" s="225">
        <v>9688</v>
      </c>
      <c r="E15" s="215">
        <v>14.3</v>
      </c>
    </row>
    <row r="16" spans="2:6" x14ac:dyDescent="0.35">
      <c r="B16" s="224" t="s">
        <v>35</v>
      </c>
      <c r="C16" s="225">
        <v>28188</v>
      </c>
      <c r="D16" s="225">
        <v>1880</v>
      </c>
      <c r="E16" s="215">
        <v>6.7</v>
      </c>
    </row>
    <row r="17" spans="2:5" x14ac:dyDescent="0.35">
      <c r="B17" s="224" t="s">
        <v>38</v>
      </c>
      <c r="C17" s="225">
        <v>72437</v>
      </c>
      <c r="D17" s="225">
        <v>8755</v>
      </c>
      <c r="E17" s="215">
        <v>12.1</v>
      </c>
    </row>
    <row r="18" spans="2:5" x14ac:dyDescent="0.35">
      <c r="B18" s="224" t="s">
        <v>41</v>
      </c>
      <c r="C18" s="225">
        <v>60412</v>
      </c>
      <c r="D18" s="225">
        <v>4760</v>
      </c>
      <c r="E18" s="215">
        <v>7.9</v>
      </c>
    </row>
    <row r="19" spans="2:5" x14ac:dyDescent="0.35">
      <c r="B19" s="224" t="s">
        <v>44</v>
      </c>
      <c r="C19" s="225">
        <v>60643</v>
      </c>
      <c r="D19" s="225">
        <v>6485</v>
      </c>
      <c r="E19" s="215">
        <v>10.7</v>
      </c>
    </row>
    <row r="20" spans="2:5" x14ac:dyDescent="0.35">
      <c r="B20" s="224" t="s">
        <v>47</v>
      </c>
      <c r="C20" s="225">
        <v>58237</v>
      </c>
      <c r="D20" s="225">
        <v>4245</v>
      </c>
      <c r="E20" s="215">
        <v>7.3</v>
      </c>
    </row>
    <row r="21" spans="2:5" x14ac:dyDescent="0.35">
      <c r="B21" s="228" t="s">
        <v>50</v>
      </c>
      <c r="C21" s="229">
        <v>37296</v>
      </c>
      <c r="D21" s="229">
        <v>3740</v>
      </c>
      <c r="E21" s="221">
        <v>10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AFDB-D369-4B98-B781-605AB36C21BA}">
  <sheetPr>
    <tabColor rgb="FF00B0F0"/>
  </sheetPr>
  <dimension ref="A1:N25"/>
  <sheetViews>
    <sheetView workbookViewId="0">
      <selection activeCell="A29" sqref="A29"/>
    </sheetView>
  </sheetViews>
  <sheetFormatPr defaultColWidth="8.7265625" defaultRowHeight="14.5" x14ac:dyDescent="0.35"/>
  <cols>
    <col min="1" max="1" width="19.90625" style="190" customWidth="1"/>
    <col min="2" max="2" width="13.6328125" style="190" customWidth="1"/>
    <col min="3" max="3" width="10.08984375" style="190" customWidth="1"/>
    <col min="4" max="4" width="12.54296875" style="190" customWidth="1"/>
    <col min="5" max="5" width="12.1796875" style="190" customWidth="1"/>
    <col min="6" max="6" width="10.90625" style="190" customWidth="1"/>
    <col min="7" max="16384" width="8.7265625" style="190"/>
  </cols>
  <sheetData>
    <row r="1" spans="1:14" ht="16" x14ac:dyDescent="0.4">
      <c r="A1" s="86" t="s">
        <v>1191</v>
      </c>
      <c r="B1" s="259"/>
      <c r="C1" s="259"/>
      <c r="D1" s="259"/>
      <c r="E1" s="259"/>
      <c r="F1" s="259"/>
    </row>
    <row r="2" spans="1:14" ht="35" customHeight="1" x14ac:dyDescent="0.35">
      <c r="A2" s="485" t="s">
        <v>0</v>
      </c>
      <c r="B2" s="483" t="s">
        <v>250</v>
      </c>
      <c r="C2" s="482" t="s">
        <v>767</v>
      </c>
      <c r="D2" s="482"/>
      <c r="E2" s="481" t="s">
        <v>766</v>
      </c>
      <c r="F2" s="481"/>
    </row>
    <row r="3" spans="1:14" ht="16" x14ac:dyDescent="0.35">
      <c r="A3" s="486"/>
      <c r="B3" s="484"/>
      <c r="C3" s="258" t="s">
        <v>54</v>
      </c>
      <c r="D3" s="231" t="s">
        <v>57</v>
      </c>
      <c r="E3" s="258" t="s">
        <v>54</v>
      </c>
      <c r="F3" s="232" t="s">
        <v>57</v>
      </c>
    </row>
    <row r="4" spans="1:14" ht="16" x14ac:dyDescent="0.35">
      <c r="A4" s="233" t="s">
        <v>1</v>
      </c>
      <c r="B4" s="234">
        <v>756339</v>
      </c>
      <c r="C4" s="234">
        <v>90077</v>
      </c>
      <c r="D4" s="93">
        <f>C4/B4*100</f>
        <v>11.909606671082676</v>
      </c>
      <c r="E4" s="234">
        <v>50002</v>
      </c>
      <c r="F4" s="93">
        <f>100*(E4/B4)</f>
        <v>6.6110566822549153</v>
      </c>
    </row>
    <row r="5" spans="1:14" ht="16" x14ac:dyDescent="0.4">
      <c r="A5" s="94"/>
      <c r="B5" s="234"/>
      <c r="C5" s="234"/>
      <c r="D5" s="93"/>
      <c r="E5" s="234"/>
      <c r="F5" s="93"/>
    </row>
    <row r="6" spans="1:14" ht="16" x14ac:dyDescent="0.35">
      <c r="A6" s="233" t="s">
        <v>3</v>
      </c>
      <c r="B6" s="234">
        <v>414119</v>
      </c>
      <c r="C6" s="234">
        <v>33840</v>
      </c>
      <c r="D6" s="93">
        <f t="shared" ref="D6:D22" si="0">C6/B6*100</f>
        <v>8.1715642122191934</v>
      </c>
      <c r="E6" s="234">
        <v>17270</v>
      </c>
      <c r="F6" s="93">
        <f t="shared" ref="F6:F7" si="1">100*(E6/B6)</f>
        <v>4.1702988754440149</v>
      </c>
    </row>
    <row r="7" spans="1:14" ht="16" x14ac:dyDescent="0.35">
      <c r="A7" s="233" t="s">
        <v>7</v>
      </c>
      <c r="B7" s="234">
        <v>342220</v>
      </c>
      <c r="C7" s="234">
        <v>56237</v>
      </c>
      <c r="D7" s="93">
        <f t="shared" si="0"/>
        <v>16.432996318157912</v>
      </c>
      <c r="E7" s="234">
        <v>32732</v>
      </c>
      <c r="F7" s="93">
        <f t="shared" si="1"/>
        <v>9.5646075623867688</v>
      </c>
    </row>
    <row r="8" spans="1:14" ht="16" x14ac:dyDescent="0.4">
      <c r="A8" s="94"/>
      <c r="B8" s="234"/>
      <c r="C8" s="234"/>
      <c r="D8" s="93"/>
      <c r="E8" s="260"/>
      <c r="F8" s="93"/>
      <c r="N8" s="235"/>
    </row>
    <row r="9" spans="1:14" ht="16" x14ac:dyDescent="0.35">
      <c r="A9" s="233" t="s">
        <v>318</v>
      </c>
      <c r="B9" s="234">
        <v>33273</v>
      </c>
      <c r="C9" s="234">
        <v>2857</v>
      </c>
      <c r="D9" s="93">
        <f t="shared" si="0"/>
        <v>8.5865416403690684</v>
      </c>
      <c r="E9" s="234">
        <v>1519</v>
      </c>
      <c r="F9" s="93">
        <f t="shared" ref="F9:F22" si="2">100*(E9/B9)</f>
        <v>4.5652631262585279</v>
      </c>
    </row>
    <row r="10" spans="1:14" ht="16" x14ac:dyDescent="0.35">
      <c r="A10" s="233" t="s">
        <v>15</v>
      </c>
      <c r="B10" s="234">
        <v>74795</v>
      </c>
      <c r="C10" s="234">
        <v>5225</v>
      </c>
      <c r="D10" s="93">
        <f t="shared" si="0"/>
        <v>6.9857610802861156</v>
      </c>
      <c r="E10" s="234">
        <v>2911</v>
      </c>
      <c r="F10" s="93">
        <f t="shared" si="2"/>
        <v>3.8919713884617959</v>
      </c>
    </row>
    <row r="11" spans="1:14" ht="16" x14ac:dyDescent="0.35">
      <c r="A11" s="233" t="s">
        <v>18</v>
      </c>
      <c r="B11" s="234">
        <v>28197</v>
      </c>
      <c r="C11" s="234">
        <v>3802</v>
      </c>
      <c r="D11" s="93">
        <f t="shared" si="0"/>
        <v>13.483703940135475</v>
      </c>
      <c r="E11" s="234">
        <v>2084</v>
      </c>
      <c r="F11" s="93">
        <f t="shared" si="2"/>
        <v>7.3908571833883041</v>
      </c>
    </row>
    <row r="12" spans="1:14" ht="16" x14ac:dyDescent="0.35">
      <c r="A12" s="233" t="s">
        <v>22</v>
      </c>
      <c r="B12" s="234">
        <v>39907</v>
      </c>
      <c r="C12" s="234">
        <v>7050</v>
      </c>
      <c r="D12" s="93">
        <f t="shared" si="0"/>
        <v>17.666073621169218</v>
      </c>
      <c r="E12" s="234">
        <v>3680</v>
      </c>
      <c r="F12" s="93">
        <f t="shared" si="2"/>
        <v>9.221439847645776</v>
      </c>
    </row>
    <row r="13" spans="1:14" ht="16" x14ac:dyDescent="0.35">
      <c r="A13" s="233" t="s">
        <v>25</v>
      </c>
      <c r="B13" s="234">
        <v>21614</v>
      </c>
      <c r="C13" s="234">
        <v>4452</v>
      </c>
      <c r="D13" s="93">
        <f t="shared" si="0"/>
        <v>20.597760710650505</v>
      </c>
      <c r="E13" s="234">
        <v>2342</v>
      </c>
      <c r="F13" s="93">
        <f t="shared" si="2"/>
        <v>10.835569538262238</v>
      </c>
    </row>
    <row r="14" spans="1:14" ht="16" x14ac:dyDescent="0.35">
      <c r="A14" s="233" t="s">
        <v>26</v>
      </c>
      <c r="B14" s="234">
        <v>144630</v>
      </c>
      <c r="C14" s="234">
        <v>9334</v>
      </c>
      <c r="D14" s="93">
        <f t="shared" si="0"/>
        <v>6.4537094655327394</v>
      </c>
      <c r="E14" s="234">
        <v>4533</v>
      </c>
      <c r="F14" s="93">
        <f t="shared" si="2"/>
        <v>3.1342045218834267</v>
      </c>
    </row>
    <row r="15" spans="1:14" ht="16" x14ac:dyDescent="0.35">
      <c r="A15" s="233" t="s">
        <v>29</v>
      </c>
      <c r="B15" s="234">
        <v>28890</v>
      </c>
      <c r="C15" s="234">
        <v>3806</v>
      </c>
      <c r="D15" s="93">
        <f t="shared" si="0"/>
        <v>13.174108688127378</v>
      </c>
      <c r="E15" s="234">
        <v>2145</v>
      </c>
      <c r="F15" s="93">
        <f t="shared" si="2"/>
        <v>7.4247144340602285</v>
      </c>
    </row>
    <row r="16" spans="1:14" ht="16" x14ac:dyDescent="0.35">
      <c r="A16" s="233" t="s">
        <v>32</v>
      </c>
      <c r="B16" s="234">
        <v>67820</v>
      </c>
      <c r="C16" s="234">
        <v>11114</v>
      </c>
      <c r="D16" s="93">
        <f t="shared" si="0"/>
        <v>16.387496313771749</v>
      </c>
      <c r="E16" s="234">
        <v>5895</v>
      </c>
      <c r="F16" s="93">
        <f t="shared" si="2"/>
        <v>8.692126216455323</v>
      </c>
    </row>
    <row r="17" spans="1:6" ht="16" x14ac:dyDescent="0.35">
      <c r="A17" s="233" t="s">
        <v>35</v>
      </c>
      <c r="B17" s="234">
        <v>28188</v>
      </c>
      <c r="C17" s="234">
        <v>4185</v>
      </c>
      <c r="D17" s="93">
        <f t="shared" si="0"/>
        <v>14.846743295019158</v>
      </c>
      <c r="E17" s="234">
        <v>2568</v>
      </c>
      <c r="F17" s="93">
        <f t="shared" si="2"/>
        <v>9.1102596849723287</v>
      </c>
    </row>
    <row r="18" spans="1:6" ht="16" x14ac:dyDescent="0.35">
      <c r="A18" s="233" t="s">
        <v>38</v>
      </c>
      <c r="B18" s="234">
        <v>72437</v>
      </c>
      <c r="C18" s="234">
        <v>12361</v>
      </c>
      <c r="D18" s="93">
        <f t="shared" si="0"/>
        <v>17.06448362024932</v>
      </c>
      <c r="E18" s="234">
        <v>7563</v>
      </c>
      <c r="F18" s="93">
        <f t="shared" si="2"/>
        <v>10.440796830349131</v>
      </c>
    </row>
    <row r="19" spans="1:6" ht="16" x14ac:dyDescent="0.35">
      <c r="A19" s="233" t="s">
        <v>41</v>
      </c>
      <c r="B19" s="234">
        <v>60412</v>
      </c>
      <c r="C19" s="234">
        <v>7000</v>
      </c>
      <c r="D19" s="93">
        <f t="shared" si="0"/>
        <v>11.587101900284711</v>
      </c>
      <c r="E19" s="234">
        <v>4072</v>
      </c>
      <c r="F19" s="93">
        <f t="shared" si="2"/>
        <v>6.7403827054227632</v>
      </c>
    </row>
    <row r="20" spans="1:6" ht="16" x14ac:dyDescent="0.35">
      <c r="A20" s="233" t="s">
        <v>44</v>
      </c>
      <c r="B20" s="234">
        <v>60643</v>
      </c>
      <c r="C20" s="234">
        <v>8164</v>
      </c>
      <c r="D20" s="93">
        <f t="shared" si="0"/>
        <v>13.46239467044836</v>
      </c>
      <c r="E20" s="234">
        <v>4606</v>
      </c>
      <c r="F20" s="93">
        <f t="shared" si="2"/>
        <v>7.5952706825190051</v>
      </c>
    </row>
    <row r="21" spans="1:6" ht="16" x14ac:dyDescent="0.35">
      <c r="A21" s="233" t="s">
        <v>47</v>
      </c>
      <c r="B21" s="234">
        <v>58237</v>
      </c>
      <c r="C21" s="234">
        <v>5969</v>
      </c>
      <c r="D21" s="93">
        <f t="shared" si="0"/>
        <v>10.249497741985337</v>
      </c>
      <c r="E21" s="234">
        <v>3287</v>
      </c>
      <c r="F21" s="93">
        <f t="shared" si="2"/>
        <v>5.6441780998334394</v>
      </c>
    </row>
    <row r="22" spans="1:6" ht="16" x14ac:dyDescent="0.35">
      <c r="A22" s="236" t="s">
        <v>50</v>
      </c>
      <c r="B22" s="237">
        <v>37296</v>
      </c>
      <c r="C22" s="237">
        <v>4758</v>
      </c>
      <c r="D22" s="191">
        <f t="shared" si="0"/>
        <v>12.757400257400258</v>
      </c>
      <c r="E22" s="237">
        <v>2797</v>
      </c>
      <c r="F22" s="191">
        <f t="shared" si="2"/>
        <v>7.4994637494637502</v>
      </c>
    </row>
    <row r="25" spans="1:6" x14ac:dyDescent="0.35">
      <c r="A25" s="238" t="s">
        <v>1192</v>
      </c>
      <c r="B25" s="239"/>
      <c r="C25" s="239"/>
      <c r="D25" s="239"/>
      <c r="E25" s="239"/>
    </row>
  </sheetData>
  <mergeCells count="4">
    <mergeCell ref="E2:F2"/>
    <mergeCell ref="C2:D2"/>
    <mergeCell ref="B2:B3"/>
    <mergeCell ref="A2:A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4332A-4DE0-48CF-9F26-4951C3536580}">
  <sheetPr>
    <tabColor rgb="FF00B0F0"/>
  </sheetPr>
  <dimension ref="A1:U37"/>
  <sheetViews>
    <sheetView workbookViewId="0">
      <selection activeCell="F20" sqref="F20"/>
    </sheetView>
  </sheetViews>
  <sheetFormatPr defaultRowHeight="14.5" x14ac:dyDescent="0.35"/>
  <cols>
    <col min="1" max="1" width="8.7265625" style="499"/>
    <col min="2" max="2" width="50.6328125" customWidth="1"/>
    <col min="3" max="3" width="11.7265625" customWidth="1"/>
    <col min="11" max="11" width="47.6328125" customWidth="1"/>
    <col min="18" max="18" width="24.08984375" customWidth="1"/>
    <col min="19" max="19" width="10.54296875" customWidth="1"/>
  </cols>
  <sheetData>
    <row r="1" spans="2:21" s="499" customFormat="1" x14ac:dyDescent="0.35">
      <c r="B1" s="527" t="s">
        <v>1193</v>
      </c>
    </row>
    <row r="2" spans="2:21" s="499" customFormat="1" x14ac:dyDescent="0.35"/>
    <row r="3" spans="2:21" s="499" customFormat="1" ht="15" thickBot="1" x14ac:dyDescent="0.4"/>
    <row r="4" spans="2:21" ht="15" thickBot="1" x14ac:dyDescent="0.4">
      <c r="B4" s="26" t="s">
        <v>296</v>
      </c>
      <c r="C4" s="52" t="s">
        <v>1</v>
      </c>
      <c r="D4" s="52" t="s">
        <v>3</v>
      </c>
      <c r="E4" s="52" t="s">
        <v>7</v>
      </c>
      <c r="K4" s="26" t="s">
        <v>296</v>
      </c>
      <c r="L4" s="52" t="s">
        <v>1</v>
      </c>
      <c r="M4" s="52" t="s">
        <v>3</v>
      </c>
      <c r="N4" s="52" t="s">
        <v>7</v>
      </c>
      <c r="R4" t="s">
        <v>781</v>
      </c>
      <c r="S4" t="s">
        <v>58</v>
      </c>
      <c r="T4" t="s">
        <v>3</v>
      </c>
      <c r="U4" t="s">
        <v>7</v>
      </c>
    </row>
    <row r="5" spans="2:21" x14ac:dyDescent="0.35">
      <c r="B5" s="57" t="s">
        <v>250</v>
      </c>
      <c r="C5" s="24" t="s">
        <v>297</v>
      </c>
      <c r="D5" s="24">
        <v>414119</v>
      </c>
      <c r="E5" s="24">
        <v>342220</v>
      </c>
      <c r="K5" s="57" t="s">
        <v>250</v>
      </c>
      <c r="L5" s="24" t="s">
        <v>297</v>
      </c>
      <c r="M5" s="24">
        <v>414119</v>
      </c>
      <c r="N5" s="24">
        <v>342220</v>
      </c>
      <c r="R5" t="s">
        <v>58</v>
      </c>
      <c r="S5" s="62">
        <v>756339</v>
      </c>
      <c r="T5" s="62">
        <v>414119</v>
      </c>
      <c r="U5" s="62">
        <v>342220</v>
      </c>
    </row>
    <row r="6" spans="2:21" x14ac:dyDescent="0.35">
      <c r="B6" s="57" t="s">
        <v>298</v>
      </c>
      <c r="C6" s="25">
        <f>L6</f>
        <v>46.609390762607774</v>
      </c>
      <c r="D6" s="25">
        <f t="shared" ref="D6:E7" si="0">M6</f>
        <v>59.671012438453687</v>
      </c>
      <c r="E6" s="25">
        <f t="shared" si="0"/>
        <v>30.803576646601599</v>
      </c>
      <c r="K6" s="57" t="s">
        <v>298</v>
      </c>
      <c r="L6" s="25">
        <f>S6/S$5*100</f>
        <v>46.609390762607774</v>
      </c>
      <c r="M6" s="25">
        <f t="shared" ref="M6:N6" si="1">T6/T$5*100</f>
        <v>59.671012438453687</v>
      </c>
      <c r="N6" s="25">
        <f t="shared" si="1"/>
        <v>30.803576646601599</v>
      </c>
      <c r="R6" t="s">
        <v>788</v>
      </c>
      <c r="S6" s="62">
        <v>352525</v>
      </c>
      <c r="T6" s="62">
        <v>247109</v>
      </c>
      <c r="U6" s="62">
        <v>105416</v>
      </c>
    </row>
    <row r="7" spans="2:21" x14ac:dyDescent="0.35">
      <c r="B7" s="57" t="s">
        <v>306</v>
      </c>
      <c r="C7" s="25">
        <f>L7</f>
        <v>13.846568800498188</v>
      </c>
      <c r="D7" s="25">
        <f t="shared" si="0"/>
        <v>7.2783426985962976</v>
      </c>
      <c r="E7" s="25">
        <f t="shared" si="0"/>
        <v>21.794751913973467</v>
      </c>
      <c r="K7" s="57" t="s">
        <v>306</v>
      </c>
      <c r="L7" s="25">
        <f t="shared" ref="L7:L24" si="2">S7/S$5*100</f>
        <v>13.846568800498188</v>
      </c>
      <c r="M7" s="25">
        <f t="shared" ref="M7:M24" si="3">T7/T$5*100</f>
        <v>7.2783426985962976</v>
      </c>
      <c r="N7" s="25">
        <f t="shared" ref="N7:N24" si="4">U7/U$5*100</f>
        <v>21.794751913973467</v>
      </c>
      <c r="R7" t="s">
        <v>782</v>
      </c>
      <c r="S7" s="62">
        <v>104727</v>
      </c>
      <c r="T7" s="62">
        <v>30141</v>
      </c>
      <c r="U7" s="62">
        <v>74586</v>
      </c>
    </row>
    <row r="8" spans="2:21" x14ac:dyDescent="0.35">
      <c r="B8" s="57" t="s">
        <v>316</v>
      </c>
      <c r="C8" s="25">
        <f>L8+L15</f>
        <v>10.628170701233175</v>
      </c>
      <c r="D8" s="25">
        <f t="shared" ref="D8:E8" si="5">M8+M15</f>
        <v>1.0376244509428449</v>
      </c>
      <c r="E8" s="25">
        <f t="shared" si="5"/>
        <v>22.233650867862778</v>
      </c>
      <c r="K8" s="57" t="s">
        <v>299</v>
      </c>
      <c r="L8" s="25">
        <f t="shared" si="2"/>
        <v>9.3544032503943324</v>
      </c>
      <c r="M8" s="25">
        <f t="shared" si="3"/>
        <v>0.7975968260330969</v>
      </c>
      <c r="N8" s="25">
        <f t="shared" si="4"/>
        <v>19.708959149085384</v>
      </c>
      <c r="R8" t="s">
        <v>299</v>
      </c>
      <c r="S8" s="62">
        <v>70751</v>
      </c>
      <c r="T8" s="62">
        <v>3303</v>
      </c>
      <c r="U8" s="62">
        <v>67448</v>
      </c>
    </row>
    <row r="9" spans="2:21" x14ac:dyDescent="0.35">
      <c r="B9" s="57" t="s">
        <v>301</v>
      </c>
      <c r="C9" s="25">
        <f>L9</f>
        <v>9.0082621681547561</v>
      </c>
      <c r="D9" s="25">
        <f t="shared" ref="D9:E9" si="6">M9</f>
        <v>11.470132981099637</v>
      </c>
      <c r="E9" s="25">
        <f t="shared" si="6"/>
        <v>6.0291625270293965</v>
      </c>
      <c r="K9" s="57" t="s">
        <v>301</v>
      </c>
      <c r="L9" s="25">
        <f t="shared" si="2"/>
        <v>9.0082621681547561</v>
      </c>
      <c r="M9" s="25">
        <f t="shared" si="3"/>
        <v>11.470132981099637</v>
      </c>
      <c r="N9" s="25">
        <f t="shared" si="4"/>
        <v>6.0291625270293965</v>
      </c>
      <c r="R9" t="s">
        <v>787</v>
      </c>
      <c r="S9" s="62">
        <v>68133</v>
      </c>
      <c r="T9" s="62">
        <v>47500</v>
      </c>
      <c r="U9" s="62">
        <v>20633</v>
      </c>
    </row>
    <row r="10" spans="2:21" x14ac:dyDescent="0.35">
      <c r="B10" s="57" t="s">
        <v>313</v>
      </c>
      <c r="C10" s="25">
        <f>L11</f>
        <v>2.4475797228491456</v>
      </c>
      <c r="D10" s="25">
        <f t="shared" ref="D10:E10" si="7">M11</f>
        <v>3.3005005807509438</v>
      </c>
      <c r="E10" s="25">
        <f t="shared" si="7"/>
        <v>1.4154637367775116</v>
      </c>
      <c r="K10" s="57" t="s">
        <v>315</v>
      </c>
      <c r="L10" s="25">
        <f>S11/S$5*100</f>
        <v>3.2634837024138648</v>
      </c>
      <c r="M10" s="25">
        <f t="shared" ref="M10:N11" si="8">T11/T$5*100</f>
        <v>4.2306679963971705</v>
      </c>
      <c r="N10" s="25">
        <f t="shared" si="8"/>
        <v>2.0930980071299161</v>
      </c>
      <c r="R10" t="s">
        <v>747</v>
      </c>
      <c r="S10" s="62">
        <v>27718</v>
      </c>
      <c r="T10" s="62">
        <v>17344</v>
      </c>
      <c r="U10" s="62">
        <v>10374</v>
      </c>
    </row>
    <row r="11" spans="2:21" x14ac:dyDescent="0.35">
      <c r="B11" s="57" t="s">
        <v>317</v>
      </c>
      <c r="C11" s="25">
        <f>L12+L16</f>
        <v>2.5557322840683874</v>
      </c>
      <c r="D11" s="25">
        <f t="shared" ref="D11:E11" si="9">M12+M16</f>
        <v>1.9156329460855455</v>
      </c>
      <c r="E11" s="25">
        <f t="shared" si="9"/>
        <v>3.3303138332067093</v>
      </c>
      <c r="K11" s="57" t="s">
        <v>313</v>
      </c>
      <c r="L11" s="25">
        <f>S12/S$5*100</f>
        <v>2.4475797228491456</v>
      </c>
      <c r="M11" s="25">
        <f t="shared" si="8"/>
        <v>3.3005005807509438</v>
      </c>
      <c r="N11" s="25">
        <f t="shared" si="8"/>
        <v>1.4154637367775116</v>
      </c>
      <c r="R11" s="240" t="s">
        <v>779</v>
      </c>
      <c r="S11" s="62">
        <v>24683</v>
      </c>
      <c r="T11" s="62">
        <v>17520</v>
      </c>
      <c r="U11" s="62">
        <v>7163</v>
      </c>
    </row>
    <row r="12" spans="2:21" x14ac:dyDescent="0.35">
      <c r="B12" s="57" t="s">
        <v>312</v>
      </c>
      <c r="C12" s="25">
        <f>L13</f>
        <v>2.0822673430829295</v>
      </c>
      <c r="D12" s="25">
        <f t="shared" ref="D12:E13" si="10">M13</f>
        <v>2.245248346489777</v>
      </c>
      <c r="E12" s="25">
        <f t="shared" si="10"/>
        <v>1.8850447080825199</v>
      </c>
      <c r="K12" s="20" t="s">
        <v>308</v>
      </c>
      <c r="L12" s="25">
        <f>S15/S$5*100</f>
        <v>1.300210619841103</v>
      </c>
      <c r="M12" s="25">
        <f t="shared" ref="M12:N12" si="11">T15/T$5*100</f>
        <v>0.91640325606890771</v>
      </c>
      <c r="N12" s="25">
        <f t="shared" si="11"/>
        <v>1.7646543159371166</v>
      </c>
      <c r="R12" t="s">
        <v>777</v>
      </c>
      <c r="S12" s="62">
        <v>18512</v>
      </c>
      <c r="T12" s="62">
        <v>13668</v>
      </c>
      <c r="U12" s="62">
        <v>4844</v>
      </c>
    </row>
    <row r="13" spans="2:21" x14ac:dyDescent="0.35">
      <c r="B13" s="57" t="s">
        <v>310</v>
      </c>
      <c r="C13" s="25">
        <f>L14</f>
        <v>1.4040000581749719</v>
      </c>
      <c r="D13" s="25">
        <f t="shared" si="10"/>
        <v>0.37984250903725741</v>
      </c>
      <c r="E13" s="25">
        <f t="shared" si="10"/>
        <v>2.6433288527847583</v>
      </c>
      <c r="K13" s="57" t="s">
        <v>312</v>
      </c>
      <c r="L13" s="25">
        <f t="shared" si="2"/>
        <v>2.0822673430829295</v>
      </c>
      <c r="M13" s="25">
        <f t="shared" si="3"/>
        <v>2.245248346489777</v>
      </c>
      <c r="N13" s="25">
        <f t="shared" si="4"/>
        <v>1.8850447080825199</v>
      </c>
      <c r="R13" t="s">
        <v>780</v>
      </c>
      <c r="S13" s="62">
        <v>15749</v>
      </c>
      <c r="T13" s="62">
        <v>9298</v>
      </c>
      <c r="U13" s="62">
        <v>6451</v>
      </c>
    </row>
    <row r="14" spans="2:21" x14ac:dyDescent="0.35">
      <c r="B14" s="57" t="s">
        <v>314</v>
      </c>
      <c r="C14" s="25">
        <f>L17</f>
        <v>3.6647587920231537</v>
      </c>
      <c r="D14" s="25">
        <f t="shared" ref="D14:E14" si="12">M17</f>
        <v>4.1881681352461486</v>
      </c>
      <c r="E14" s="25">
        <f t="shared" si="12"/>
        <v>3.0313833206709133</v>
      </c>
      <c r="K14" s="57" t="s">
        <v>310</v>
      </c>
      <c r="L14" s="25">
        <f t="shared" si="2"/>
        <v>1.4040000581749719</v>
      </c>
      <c r="M14" s="25">
        <f t="shared" si="3"/>
        <v>0.37984250903725741</v>
      </c>
      <c r="N14" s="25">
        <f t="shared" si="4"/>
        <v>2.6433288527847583</v>
      </c>
      <c r="R14" t="s">
        <v>775</v>
      </c>
      <c r="S14" s="62">
        <v>10619</v>
      </c>
      <c r="T14" s="62">
        <v>1573</v>
      </c>
      <c r="U14" s="62">
        <v>9046</v>
      </c>
    </row>
    <row r="15" spans="2:21" x14ac:dyDescent="0.35">
      <c r="B15" s="60" t="s">
        <v>315</v>
      </c>
      <c r="C15" s="373">
        <f>L10</f>
        <v>3.2634837024138648</v>
      </c>
      <c r="D15" s="373">
        <f t="shared" ref="D15:E15" si="13">M10</f>
        <v>4.2306679963971705</v>
      </c>
      <c r="E15" s="373">
        <f t="shared" si="13"/>
        <v>2.0930980071299161</v>
      </c>
      <c r="K15" s="57" t="s">
        <v>300</v>
      </c>
      <c r="L15" s="25">
        <f>S16/S$5*100</f>
        <v>1.2737674508388435</v>
      </c>
      <c r="M15" s="25">
        <f t="shared" ref="M15:N16" si="14">T16/T$5*100</f>
        <v>0.24002762490974816</v>
      </c>
      <c r="N15" s="25">
        <f t="shared" si="14"/>
        <v>2.5246917187773947</v>
      </c>
      <c r="R15" t="s">
        <v>784</v>
      </c>
      <c r="S15" s="62">
        <v>9834</v>
      </c>
      <c r="T15" s="62">
        <v>3795</v>
      </c>
      <c r="U15" s="62">
        <v>6039</v>
      </c>
    </row>
    <row r="16" spans="2:21" x14ac:dyDescent="0.35">
      <c r="K16" s="57" t="s">
        <v>307</v>
      </c>
      <c r="L16" s="25">
        <f>S17/S$5*100</f>
        <v>1.2555216642272844</v>
      </c>
      <c r="M16" s="25">
        <f t="shared" si="14"/>
        <v>0.99922969001663764</v>
      </c>
      <c r="N16" s="25">
        <f t="shared" si="14"/>
        <v>1.5656595172695926</v>
      </c>
      <c r="R16" t="s">
        <v>300</v>
      </c>
      <c r="S16" s="62">
        <v>9634</v>
      </c>
      <c r="T16">
        <v>994</v>
      </c>
      <c r="U16" s="62">
        <v>8640</v>
      </c>
    </row>
    <row r="17" spans="2:21" x14ac:dyDescent="0.35">
      <c r="K17" s="59" t="s">
        <v>314</v>
      </c>
      <c r="L17" s="25">
        <f>S10/S$5*100</f>
        <v>3.6647587920231537</v>
      </c>
      <c r="M17" s="25">
        <f t="shared" ref="M17:N17" si="15">T10/T$5*100</f>
        <v>4.1881681352461486</v>
      </c>
      <c r="N17" s="25">
        <f t="shared" si="15"/>
        <v>3.0313833206709133</v>
      </c>
      <c r="R17" t="s">
        <v>744</v>
      </c>
      <c r="S17" s="62">
        <v>9496</v>
      </c>
      <c r="T17" s="62">
        <v>4138</v>
      </c>
      <c r="U17" s="62">
        <v>5358</v>
      </c>
    </row>
    <row r="18" spans="2:21" x14ac:dyDescent="0.35">
      <c r="B18" s="57"/>
      <c r="C18" s="24"/>
      <c r="D18" s="24"/>
      <c r="E18" s="24"/>
      <c r="K18" s="57" t="s">
        <v>311</v>
      </c>
      <c r="L18" s="25">
        <f t="shared" si="2"/>
        <v>0.81735835385984335</v>
      </c>
      <c r="M18" s="25">
        <f t="shared" si="3"/>
        <v>0.69183012612316752</v>
      </c>
      <c r="N18" s="25">
        <f t="shared" si="4"/>
        <v>0.96925954064636788</v>
      </c>
      <c r="R18" t="s">
        <v>776</v>
      </c>
      <c r="S18" s="62">
        <v>6182</v>
      </c>
      <c r="T18" s="62">
        <v>2865</v>
      </c>
      <c r="U18" s="62">
        <v>3317</v>
      </c>
    </row>
    <row r="19" spans="2:21" ht="26" x14ac:dyDescent="0.35">
      <c r="B19" s="57"/>
      <c r="C19" s="24"/>
      <c r="D19" s="24"/>
      <c r="E19" s="24"/>
      <c r="K19" s="57" t="s">
        <v>302</v>
      </c>
      <c r="L19" s="25">
        <f t="shared" si="2"/>
        <v>0.75508469085952201</v>
      </c>
      <c r="M19" s="25">
        <f t="shared" si="3"/>
        <v>0.42185941722065401</v>
      </c>
      <c r="N19" s="25">
        <f t="shared" si="4"/>
        <v>1.1583192098649993</v>
      </c>
      <c r="R19" t="s">
        <v>770</v>
      </c>
      <c r="S19" s="62">
        <v>5711</v>
      </c>
      <c r="T19" s="62">
        <v>1747</v>
      </c>
      <c r="U19" s="62">
        <v>3964</v>
      </c>
    </row>
    <row r="20" spans="2:21" ht="52" x14ac:dyDescent="0.35">
      <c r="B20" s="57"/>
      <c r="C20" s="24"/>
      <c r="D20" s="24"/>
      <c r="E20" s="24"/>
      <c r="K20" s="57" t="s">
        <v>309</v>
      </c>
      <c r="L20" s="25">
        <f t="shared" si="2"/>
        <v>0.62115003986307726</v>
      </c>
      <c r="M20" s="25">
        <f t="shared" si="3"/>
        <v>0.56771121344347875</v>
      </c>
      <c r="N20" s="25">
        <f t="shared" si="4"/>
        <v>0.68581614166325755</v>
      </c>
      <c r="R20" t="s">
        <v>785</v>
      </c>
      <c r="S20" s="62">
        <v>4698</v>
      </c>
      <c r="T20" s="62">
        <v>2351</v>
      </c>
      <c r="U20" s="62">
        <v>2347</v>
      </c>
    </row>
    <row r="21" spans="2:21" x14ac:dyDescent="0.35">
      <c r="B21" s="57"/>
      <c r="C21" s="24"/>
      <c r="D21" s="24"/>
      <c r="E21" s="24"/>
      <c r="K21" s="57" t="s">
        <v>305</v>
      </c>
      <c r="L21" s="25">
        <f t="shared" si="2"/>
        <v>0.53111104941038345</v>
      </c>
      <c r="M21" s="25">
        <f t="shared" si="3"/>
        <v>0.72877602814649889</v>
      </c>
      <c r="N21" s="25">
        <f t="shared" si="4"/>
        <v>0.29191747998363626</v>
      </c>
      <c r="R21" t="s">
        <v>768</v>
      </c>
      <c r="S21" s="62">
        <v>4017</v>
      </c>
      <c r="T21" s="62">
        <v>3018</v>
      </c>
      <c r="U21">
        <v>999</v>
      </c>
    </row>
    <row r="22" spans="2:21" x14ac:dyDescent="0.35">
      <c r="B22" s="57"/>
      <c r="C22" s="24"/>
      <c r="D22" s="24"/>
      <c r="E22" s="24"/>
      <c r="K22" s="57" t="s">
        <v>108</v>
      </c>
      <c r="L22" s="25">
        <f t="shared" si="2"/>
        <v>0.45588023359895491</v>
      </c>
      <c r="M22" s="25">
        <f t="shared" si="3"/>
        <v>0.4254815644778433</v>
      </c>
      <c r="N22" s="25">
        <f t="shared" si="4"/>
        <v>0.49266553678919994</v>
      </c>
      <c r="R22" t="s">
        <v>108</v>
      </c>
      <c r="S22" s="62">
        <v>3448</v>
      </c>
      <c r="T22" s="62">
        <v>1762</v>
      </c>
      <c r="U22" s="62">
        <v>1686</v>
      </c>
    </row>
    <row r="23" spans="2:21" x14ac:dyDescent="0.35">
      <c r="B23" s="529"/>
      <c r="C23" s="530"/>
      <c r="D23" s="530"/>
      <c r="E23" s="530"/>
      <c r="F23" s="500"/>
      <c r="K23" s="57" t="s">
        <v>304</v>
      </c>
      <c r="L23" s="25">
        <f t="shared" si="2"/>
        <v>0.43974990050757662</v>
      </c>
      <c r="M23" s="25">
        <f t="shared" si="3"/>
        <v>0.72249763956737079</v>
      </c>
      <c r="N23" s="25">
        <f t="shared" si="4"/>
        <v>9.7598036350885403E-2</v>
      </c>
      <c r="R23" t="s">
        <v>304</v>
      </c>
      <c r="S23" s="62">
        <v>3326</v>
      </c>
      <c r="T23" s="62">
        <v>2992</v>
      </c>
      <c r="U23">
        <v>334</v>
      </c>
    </row>
    <row r="24" spans="2:21" ht="26.5" thickBot="1" x14ac:dyDescent="0.4">
      <c r="B24" s="529"/>
      <c r="C24" s="530"/>
      <c r="D24" s="530"/>
      <c r="E24" s="531"/>
      <c r="F24" s="500"/>
      <c r="K24" s="58" t="s">
        <v>303</v>
      </c>
      <c r="L24" s="25">
        <f t="shared" si="2"/>
        <v>0.23005557031965826</v>
      </c>
      <c r="M24" s="25">
        <f t="shared" si="3"/>
        <v>0.25306735503562983</v>
      </c>
      <c r="N24" s="25">
        <f t="shared" si="4"/>
        <v>0.20220910525393021</v>
      </c>
      <c r="R24" t="s">
        <v>773</v>
      </c>
      <c r="S24" s="62">
        <v>1740</v>
      </c>
      <c r="T24" s="62">
        <v>1048</v>
      </c>
      <c r="U24">
        <v>692</v>
      </c>
    </row>
    <row r="25" spans="2:21" x14ac:dyDescent="0.35">
      <c r="B25" s="500"/>
      <c r="C25" s="500"/>
      <c r="D25" s="500"/>
      <c r="E25" s="500"/>
      <c r="F25" s="500"/>
      <c r="R25" t="s">
        <v>769</v>
      </c>
      <c r="S25" s="62">
        <v>1607</v>
      </c>
      <c r="T25">
        <v>674</v>
      </c>
      <c r="U25">
        <v>933</v>
      </c>
    </row>
    <row r="26" spans="2:21" x14ac:dyDescent="0.35">
      <c r="B26" s="500"/>
      <c r="C26" s="500"/>
      <c r="D26" s="500"/>
      <c r="E26" s="500"/>
      <c r="F26" s="500"/>
      <c r="R26" t="s">
        <v>783</v>
      </c>
      <c r="S26" s="62">
        <v>1517</v>
      </c>
      <c r="T26">
        <v>215</v>
      </c>
      <c r="U26" s="62">
        <v>1302</v>
      </c>
    </row>
    <row r="27" spans="2:21" x14ac:dyDescent="0.35">
      <c r="B27" s="500"/>
      <c r="C27" s="500"/>
      <c r="D27" s="500"/>
      <c r="E27" s="500"/>
      <c r="F27" s="500"/>
      <c r="R27" t="s">
        <v>771</v>
      </c>
      <c r="S27">
        <v>617</v>
      </c>
      <c r="T27">
        <v>335</v>
      </c>
      <c r="U27">
        <v>282</v>
      </c>
    </row>
    <row r="28" spans="2:21" x14ac:dyDescent="0.35">
      <c r="B28" s="500"/>
      <c r="C28" s="500"/>
      <c r="D28" s="500"/>
      <c r="E28" s="500"/>
      <c r="F28" s="500"/>
      <c r="R28" t="s">
        <v>774</v>
      </c>
      <c r="S28">
        <v>600</v>
      </c>
      <c r="T28">
        <v>429</v>
      </c>
      <c r="U28">
        <v>171</v>
      </c>
    </row>
    <row r="29" spans="2:21" x14ac:dyDescent="0.35">
      <c r="B29" s="500"/>
      <c r="C29" s="500"/>
      <c r="D29" s="500"/>
      <c r="E29" s="500"/>
      <c r="F29" s="500"/>
      <c r="R29" t="s">
        <v>786</v>
      </c>
      <c r="S29">
        <v>408</v>
      </c>
      <c r="T29">
        <v>249</v>
      </c>
      <c r="U29">
        <v>159</v>
      </c>
    </row>
    <row r="30" spans="2:21" x14ac:dyDescent="0.35">
      <c r="B30" s="500"/>
      <c r="C30" s="500"/>
      <c r="D30" s="500"/>
      <c r="E30" s="500"/>
      <c r="F30" s="500"/>
      <c r="R30" t="s">
        <v>772</v>
      </c>
      <c r="S30">
        <v>87</v>
      </c>
      <c r="T30">
        <v>51</v>
      </c>
      <c r="U30">
        <v>36</v>
      </c>
    </row>
    <row r="37" spans="18:18" x14ac:dyDescent="0.35">
      <c r="R37" t="s">
        <v>778</v>
      </c>
    </row>
  </sheetData>
  <sortState xmlns:xlrd2="http://schemas.microsoft.com/office/spreadsheetml/2017/richdata2" ref="R6:V30">
    <sortCondition descending="1" ref="V6:V30"/>
  </sortState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BB32-CEA7-4668-BCD4-9C3D6566DDCE}">
  <sheetPr>
    <tabColor rgb="FF00B0F0"/>
  </sheetPr>
  <dimension ref="A2:I60"/>
  <sheetViews>
    <sheetView topLeftCell="A13" workbookViewId="0">
      <selection activeCell="G14" sqref="G14"/>
    </sheetView>
  </sheetViews>
  <sheetFormatPr defaultRowHeight="14.5" x14ac:dyDescent="0.35"/>
  <cols>
    <col min="1" max="1" width="23.6328125" customWidth="1"/>
    <col min="6" max="6" width="17.08984375" customWidth="1"/>
  </cols>
  <sheetData>
    <row r="2" spans="1:9" x14ac:dyDescent="0.35">
      <c r="A2" t="s">
        <v>800</v>
      </c>
      <c r="B2">
        <v>756339</v>
      </c>
      <c r="C2">
        <v>414119</v>
      </c>
      <c r="D2">
        <v>342220</v>
      </c>
    </row>
    <row r="3" spans="1:9" x14ac:dyDescent="0.35">
      <c r="A3" t="s">
        <v>794</v>
      </c>
      <c r="B3" t="s">
        <v>1</v>
      </c>
      <c r="C3" t="s">
        <v>3</v>
      </c>
      <c r="D3" t="s">
        <v>7</v>
      </c>
      <c r="F3" t="s">
        <v>794</v>
      </c>
      <c r="G3" t="s">
        <v>1</v>
      </c>
      <c r="H3" t="s">
        <v>3</v>
      </c>
      <c r="I3" t="s">
        <v>7</v>
      </c>
    </row>
    <row r="4" spans="1:9" x14ac:dyDescent="0.35">
      <c r="A4" t="s">
        <v>789</v>
      </c>
      <c r="B4" s="62">
        <v>171212</v>
      </c>
      <c r="C4" s="62">
        <v>114266</v>
      </c>
      <c r="D4" s="62">
        <v>56946</v>
      </c>
      <c r="F4" t="s">
        <v>789</v>
      </c>
      <c r="G4" s="241">
        <f>B4/B$2*100</f>
        <v>22.636939256074324</v>
      </c>
      <c r="H4" s="241">
        <f>C4/C$2*100</f>
        <v>27.592551899333284</v>
      </c>
      <c r="I4" s="241">
        <f>D4/D$2*100</f>
        <v>16.640172988136285</v>
      </c>
    </row>
    <row r="5" spans="1:9" x14ac:dyDescent="0.35">
      <c r="A5" t="s">
        <v>790</v>
      </c>
      <c r="B5" s="62">
        <v>8513</v>
      </c>
      <c r="C5" s="62">
        <v>5637</v>
      </c>
      <c r="D5" s="62">
        <v>2876</v>
      </c>
      <c r="F5" t="s">
        <v>790</v>
      </c>
      <c r="G5" s="241">
        <f t="shared" ref="G5:G7" si="0">B5/B$2*100</f>
        <v>1.1255534885811787</v>
      </c>
      <c r="H5" s="241">
        <f t="shared" ref="H5:H7" si="1">C5/C$2*100</f>
        <v>1.3612029392517611</v>
      </c>
      <c r="I5" s="241">
        <f t="shared" ref="I5:I7" si="2">D5/D$2*100</f>
        <v>0.84039506750043824</v>
      </c>
    </row>
    <row r="6" spans="1:9" x14ac:dyDescent="0.35">
      <c r="A6" t="s">
        <v>791</v>
      </c>
      <c r="B6" s="62">
        <v>41762</v>
      </c>
      <c r="C6" s="62">
        <v>27544</v>
      </c>
      <c r="D6" s="62">
        <v>14218</v>
      </c>
      <c r="F6" t="s">
        <v>791</v>
      </c>
      <c r="G6" s="241">
        <f t="shared" si="0"/>
        <v>5.5215981193618209</v>
      </c>
      <c r="H6" s="241">
        <f t="shared" si="1"/>
        <v>6.6512282701349124</v>
      </c>
      <c r="I6" s="241">
        <f t="shared" si="2"/>
        <v>4.1546373677751154</v>
      </c>
    </row>
    <row r="7" spans="1:9" x14ac:dyDescent="0.35">
      <c r="A7" t="s">
        <v>792</v>
      </c>
      <c r="B7" s="62">
        <v>25262</v>
      </c>
      <c r="C7" s="62">
        <v>2591</v>
      </c>
      <c r="D7" s="62">
        <v>22671</v>
      </c>
      <c r="F7" t="s">
        <v>792</v>
      </c>
      <c r="G7" s="241">
        <f t="shared" si="0"/>
        <v>3.3400366766754064</v>
      </c>
      <c r="H7" s="241">
        <f t="shared" si="1"/>
        <v>0.62566556955850849</v>
      </c>
      <c r="I7" s="241">
        <f t="shared" si="2"/>
        <v>6.6246858745836006</v>
      </c>
    </row>
    <row r="8" spans="1:9" x14ac:dyDescent="0.35">
      <c r="A8" t="s">
        <v>793</v>
      </c>
      <c r="B8" s="62">
        <v>5933</v>
      </c>
      <c r="C8" s="62">
        <v>1355</v>
      </c>
      <c r="D8" s="62">
        <v>4578</v>
      </c>
      <c r="F8" t="s">
        <v>793</v>
      </c>
      <c r="G8" s="241">
        <f>B8/B$2*100</f>
        <v>0.78443660845203012</v>
      </c>
      <c r="H8" s="241">
        <f>C8/C$2*100</f>
        <v>0.3272006355661054</v>
      </c>
      <c r="I8" s="241">
        <f>D8/D$2*100</f>
        <v>1.3377359593244111</v>
      </c>
    </row>
    <row r="9" spans="1:9" x14ac:dyDescent="0.35">
      <c r="B9" s="62"/>
      <c r="C9" s="62"/>
      <c r="D9" s="62"/>
      <c r="G9" s="241"/>
      <c r="H9" s="241"/>
      <c r="I9" s="241"/>
    </row>
    <row r="10" spans="1:9" x14ac:dyDescent="0.35">
      <c r="B10" s="62"/>
      <c r="C10" s="62"/>
      <c r="D10" s="62"/>
      <c r="G10" s="241"/>
      <c r="H10" s="241"/>
      <c r="I10" s="241"/>
    </row>
    <row r="11" spans="1:9" x14ac:dyDescent="0.35">
      <c r="B11" s="62"/>
      <c r="C11" s="62"/>
      <c r="D11" s="62"/>
      <c r="G11" s="241"/>
      <c r="H11" s="241"/>
      <c r="I11" s="241"/>
    </row>
    <row r="12" spans="1:9" x14ac:dyDescent="0.35">
      <c r="B12" s="62"/>
      <c r="C12" s="62"/>
      <c r="D12" s="62"/>
      <c r="G12" s="241"/>
      <c r="H12" s="241"/>
      <c r="I12" s="241"/>
    </row>
    <row r="13" spans="1:9" x14ac:dyDescent="0.35">
      <c r="B13" s="62"/>
      <c r="C13" s="62"/>
      <c r="D13" s="62"/>
      <c r="G13" s="241"/>
      <c r="H13" s="241"/>
      <c r="I13" s="241"/>
    </row>
    <row r="14" spans="1:9" x14ac:dyDescent="0.35">
      <c r="B14" s="62"/>
      <c r="C14" s="62"/>
      <c r="D14" s="62"/>
      <c r="G14" s="241"/>
      <c r="H14" s="241"/>
      <c r="I14" s="241"/>
    </row>
    <row r="21" spans="1:9" x14ac:dyDescent="0.35">
      <c r="A21" t="s">
        <v>801</v>
      </c>
      <c r="G21" t="s">
        <v>1</v>
      </c>
      <c r="H21" t="s">
        <v>3</v>
      </c>
      <c r="I21" t="s">
        <v>7</v>
      </c>
    </row>
    <row r="22" spans="1:9" x14ac:dyDescent="0.35">
      <c r="A22" t="s">
        <v>795</v>
      </c>
      <c r="B22" s="62">
        <v>148054</v>
      </c>
      <c r="C22" s="62">
        <v>126197</v>
      </c>
      <c r="D22" s="62">
        <v>21857</v>
      </c>
      <c r="G22" s="33">
        <f>B22/B$2*100</f>
        <v>19.575084717302691</v>
      </c>
      <c r="H22" s="33">
        <f>C22/C$2*100</f>
        <v>30.473607827701699</v>
      </c>
      <c r="I22" s="33">
        <f>D22/D$2*100</f>
        <v>6.3868271871895272</v>
      </c>
    </row>
    <row r="23" spans="1:9" x14ac:dyDescent="0.35">
      <c r="A23" t="s">
        <v>796</v>
      </c>
      <c r="B23" s="62">
        <v>396687</v>
      </c>
      <c r="C23" s="62">
        <v>283820</v>
      </c>
      <c r="D23" s="62">
        <v>112867</v>
      </c>
      <c r="G23" s="33">
        <f t="shared" ref="G23:G28" si="3">B23/B$2*100</f>
        <v>52.44830690999671</v>
      </c>
      <c r="H23" s="33">
        <f t="shared" ref="H23:H26" si="4">C23/C$2*100</f>
        <v>68.535855635698923</v>
      </c>
      <c r="I23" s="33">
        <f t="shared" ref="I23:I26" si="5">D23/D$2*100</f>
        <v>32.98083104435743</v>
      </c>
    </row>
    <row r="24" spans="1:9" x14ac:dyDescent="0.35">
      <c r="A24" t="s">
        <v>601</v>
      </c>
      <c r="B24" s="62">
        <v>356760</v>
      </c>
      <c r="C24" s="62">
        <v>194022</v>
      </c>
      <c r="D24" s="62">
        <v>162738</v>
      </c>
      <c r="G24" s="33">
        <f t="shared" si="3"/>
        <v>47.169324866230617</v>
      </c>
      <c r="H24" s="33">
        <f t="shared" si="4"/>
        <v>46.851750342292917</v>
      </c>
      <c r="I24" s="33">
        <f t="shared" si="5"/>
        <v>47.553620478055052</v>
      </c>
    </row>
    <row r="25" spans="1:9" x14ac:dyDescent="0.35">
      <c r="A25" t="s">
        <v>602</v>
      </c>
      <c r="B25" s="62">
        <v>265498</v>
      </c>
      <c r="C25" s="62">
        <v>216147</v>
      </c>
      <c r="D25" s="62">
        <v>49351</v>
      </c>
      <c r="G25" s="33">
        <f t="shared" si="3"/>
        <v>35.103042418809558</v>
      </c>
      <c r="H25" s="33">
        <f t="shared" si="4"/>
        <v>52.194417546647223</v>
      </c>
      <c r="I25" s="33">
        <f t="shared" si="5"/>
        <v>14.420840395067499</v>
      </c>
    </row>
    <row r="26" spans="1:9" x14ac:dyDescent="0.35">
      <c r="A26" t="s">
        <v>797</v>
      </c>
      <c r="B26" s="62">
        <v>228052</v>
      </c>
      <c r="C26" s="62">
        <v>188468</v>
      </c>
      <c r="D26" s="62">
        <v>39584</v>
      </c>
      <c r="G26" s="33">
        <f t="shared" si="3"/>
        <v>30.152087886516494</v>
      </c>
      <c r="H26" s="33">
        <f t="shared" si="4"/>
        <v>45.510589951197602</v>
      </c>
      <c r="I26" s="33">
        <f t="shared" si="5"/>
        <v>11.566828356028285</v>
      </c>
    </row>
    <row r="27" spans="1:9" x14ac:dyDescent="0.35">
      <c r="A27" t="s">
        <v>799</v>
      </c>
      <c r="B27" s="62">
        <v>22330</v>
      </c>
      <c r="C27" s="62">
        <v>18587</v>
      </c>
      <c r="D27" s="62">
        <v>3743</v>
      </c>
      <c r="G27" s="33">
        <f t="shared" si="3"/>
        <v>2.9523798191022808</v>
      </c>
      <c r="H27" s="33">
        <f t="shared" ref="H27:H28" si="6">C27/C$2*100</f>
        <v>4.4883234046252403</v>
      </c>
      <c r="I27" s="33">
        <f t="shared" ref="I27:I28" si="7">D27/D$2*100</f>
        <v>1.0937408684471976</v>
      </c>
    </row>
    <row r="28" spans="1:9" x14ac:dyDescent="0.35">
      <c r="A28" t="s">
        <v>798</v>
      </c>
      <c r="B28" s="62">
        <v>232812</v>
      </c>
      <c r="C28" s="62">
        <v>154275</v>
      </c>
      <c r="D28" s="62">
        <v>78537</v>
      </c>
      <c r="G28" s="33">
        <f t="shared" si="3"/>
        <v>30.781435308770273</v>
      </c>
      <c r="H28" s="33">
        <f t="shared" si="6"/>
        <v>37.253784540192555</v>
      </c>
      <c r="I28" s="33">
        <f t="shared" si="7"/>
        <v>22.949272397872715</v>
      </c>
    </row>
    <row r="29" spans="1:9" x14ac:dyDescent="0.35">
      <c r="B29" s="62"/>
      <c r="C29" s="62"/>
      <c r="D29" s="62"/>
      <c r="G29" s="33"/>
      <c r="H29" s="33"/>
      <c r="I29" s="33"/>
    </row>
    <row r="30" spans="1:9" x14ac:dyDescent="0.35">
      <c r="B30" s="62"/>
      <c r="C30" s="62"/>
      <c r="D30" s="62"/>
      <c r="G30" s="33"/>
      <c r="H30" s="33"/>
      <c r="I30" s="33"/>
    </row>
    <row r="31" spans="1:9" x14ac:dyDescent="0.35">
      <c r="B31" s="62"/>
      <c r="C31" s="62"/>
      <c r="D31" s="62"/>
      <c r="G31" s="33"/>
      <c r="H31" s="33"/>
      <c r="I31" s="33"/>
    </row>
    <row r="32" spans="1:9" x14ac:dyDescent="0.35">
      <c r="B32" s="62"/>
      <c r="C32" s="62"/>
      <c r="D32" s="62"/>
      <c r="G32" s="33"/>
      <c r="H32" s="33"/>
      <c r="I32" s="33"/>
    </row>
    <row r="33" spans="1:9" x14ac:dyDescent="0.35">
      <c r="B33" s="62"/>
      <c r="C33" s="62"/>
      <c r="D33" s="62"/>
      <c r="G33" s="33"/>
      <c r="H33" s="33"/>
      <c r="I33" s="33"/>
    </row>
    <row r="34" spans="1:9" x14ac:dyDescent="0.35">
      <c r="B34" s="62"/>
      <c r="C34" s="62"/>
      <c r="D34" s="62"/>
      <c r="G34" s="33"/>
      <c r="H34" s="33"/>
      <c r="I34" s="33"/>
    </row>
    <row r="35" spans="1:9" ht="15" customHeight="1" x14ac:dyDescent="0.35"/>
    <row r="38" spans="1:9" x14ac:dyDescent="0.35">
      <c r="A38" t="s">
        <v>802</v>
      </c>
      <c r="G38" t="s">
        <v>1</v>
      </c>
      <c r="H38" t="s">
        <v>3</v>
      </c>
      <c r="I38" t="s">
        <v>7</v>
      </c>
    </row>
    <row r="39" spans="1:9" x14ac:dyDescent="0.35">
      <c r="A39" t="s">
        <v>795</v>
      </c>
      <c r="B39" s="62">
        <v>33524</v>
      </c>
      <c r="C39" s="62">
        <v>20972</v>
      </c>
      <c r="D39" s="62">
        <v>12552</v>
      </c>
      <c r="G39" s="33">
        <f>B39/B$2*100</f>
        <v>4.4324039881587485</v>
      </c>
      <c r="H39" s="33">
        <f>C39/C$2*100</f>
        <v>5.0642448185183486</v>
      </c>
      <c r="I39" s="33">
        <f>D39/D$2*100</f>
        <v>3.6678160247793814</v>
      </c>
    </row>
    <row r="40" spans="1:9" x14ac:dyDescent="0.35">
      <c r="A40" t="s">
        <v>796</v>
      </c>
      <c r="B40" s="62">
        <v>45239</v>
      </c>
      <c r="C40" s="62">
        <v>19787</v>
      </c>
      <c r="D40" s="62">
        <v>25452</v>
      </c>
      <c r="G40" s="33">
        <f>B40/B$2*100</f>
        <v>5.9813126124661036</v>
      </c>
      <c r="H40" s="33">
        <f t="shared" ref="H40:H47" si="8">C40/C$2*100</f>
        <v>4.7780951852003897</v>
      </c>
      <c r="I40" s="33">
        <f t="shared" ref="I40:I47" si="9">D40/D$2*100</f>
        <v>7.4373210215650758</v>
      </c>
    </row>
    <row r="41" spans="1:9" x14ac:dyDescent="0.35">
      <c r="A41" t="s">
        <v>601</v>
      </c>
      <c r="B41" s="62">
        <v>89075</v>
      </c>
      <c r="C41" s="62">
        <v>55436</v>
      </c>
      <c r="D41" s="62">
        <v>33639</v>
      </c>
      <c r="G41" s="33">
        <f t="shared" ref="G41:G47" si="10">B41/B$2*100</f>
        <v>11.777126394381355</v>
      </c>
      <c r="H41" s="33">
        <f t="shared" si="8"/>
        <v>13.386490356636619</v>
      </c>
      <c r="I41" s="33">
        <f t="shared" si="9"/>
        <v>9.8296417509204606</v>
      </c>
    </row>
    <row r="42" spans="1:9" x14ac:dyDescent="0.35">
      <c r="A42" t="s">
        <v>602</v>
      </c>
      <c r="B42" s="62">
        <v>49181</v>
      </c>
      <c r="C42" s="62">
        <v>25828</v>
      </c>
      <c r="D42" s="62">
        <v>23353</v>
      </c>
      <c r="G42" s="33">
        <f t="shared" si="10"/>
        <v>6.5025074735006392</v>
      </c>
      <c r="H42" s="33">
        <f t="shared" si="8"/>
        <v>6.2368546239124498</v>
      </c>
      <c r="I42" s="33">
        <f t="shared" si="9"/>
        <v>6.8239728829407991</v>
      </c>
    </row>
    <row r="43" spans="1:9" x14ac:dyDescent="0.35">
      <c r="A43" t="s">
        <v>797</v>
      </c>
      <c r="B43" s="62">
        <v>35667</v>
      </c>
      <c r="C43" s="62">
        <v>20476</v>
      </c>
      <c r="D43" s="62">
        <v>15191</v>
      </c>
      <c r="G43" s="33">
        <f t="shared" si="10"/>
        <v>4.7157425440179601</v>
      </c>
      <c r="H43" s="33">
        <f t="shared" si="8"/>
        <v>4.9444724825472877</v>
      </c>
      <c r="I43" s="33">
        <f t="shared" si="9"/>
        <v>4.4389573958272459</v>
      </c>
    </row>
    <row r="44" spans="1:9" x14ac:dyDescent="0.35">
      <c r="A44" t="s">
        <v>799</v>
      </c>
      <c r="B44" s="62">
        <v>17683</v>
      </c>
      <c r="C44" s="62">
        <v>10643</v>
      </c>
      <c r="D44" s="62">
        <v>7040</v>
      </c>
      <c r="G44" s="33">
        <f t="shared" si="10"/>
        <v>2.3379727873347798</v>
      </c>
      <c r="H44" s="33">
        <f t="shared" si="8"/>
        <v>2.5700342172177559</v>
      </c>
      <c r="I44" s="33">
        <f t="shared" si="9"/>
        <v>2.0571562153000991</v>
      </c>
    </row>
    <row r="45" spans="1:9" x14ac:dyDescent="0.35">
      <c r="A45" t="s">
        <v>798</v>
      </c>
      <c r="B45" s="62">
        <v>32823</v>
      </c>
      <c r="C45" s="62">
        <v>18254</v>
      </c>
      <c r="D45" s="62">
        <v>14569</v>
      </c>
      <c r="G45" s="33">
        <f t="shared" si="10"/>
        <v>4.3397206808058293</v>
      </c>
      <c r="H45" s="33">
        <f t="shared" si="8"/>
        <v>4.4079117355156372</v>
      </c>
      <c r="I45" s="33">
        <f t="shared" si="9"/>
        <v>4.2572029688504474</v>
      </c>
    </row>
    <row r="46" spans="1:9" x14ac:dyDescent="0.35">
      <c r="A46" t="s">
        <v>803</v>
      </c>
      <c r="B46" s="62">
        <v>113474</v>
      </c>
      <c r="C46" s="62">
        <v>95938</v>
      </c>
      <c r="D46" s="62">
        <v>17536</v>
      </c>
      <c r="G46" s="33">
        <f t="shared" si="10"/>
        <v>15.003060796812012</v>
      </c>
      <c r="H46" s="33">
        <f t="shared" si="8"/>
        <v>23.166770904015515</v>
      </c>
      <c r="I46" s="33">
        <f t="shared" si="9"/>
        <v>5.1241891181111567</v>
      </c>
    </row>
    <row r="47" spans="1:9" x14ac:dyDescent="0.35">
      <c r="A47" t="s">
        <v>804</v>
      </c>
      <c r="B47" s="62">
        <v>263689</v>
      </c>
      <c r="C47" s="62">
        <v>208347</v>
      </c>
      <c r="D47" s="62">
        <v>55342</v>
      </c>
      <c r="G47" s="33">
        <f t="shared" si="10"/>
        <v>34.863863955184115</v>
      </c>
      <c r="H47" s="33">
        <f t="shared" si="8"/>
        <v>50.310900972908755</v>
      </c>
      <c r="I47" s="33">
        <f t="shared" si="9"/>
        <v>16.171468645900298</v>
      </c>
    </row>
    <row r="52" spans="1:9" x14ac:dyDescent="0.35">
      <c r="A52" s="35" t="s">
        <v>805</v>
      </c>
      <c r="G52" t="s">
        <v>1</v>
      </c>
      <c r="H52" t="s">
        <v>3</v>
      </c>
      <c r="I52" t="s">
        <v>7</v>
      </c>
    </row>
    <row r="53" spans="1:9" x14ac:dyDescent="0.35">
      <c r="A53" t="s">
        <v>806</v>
      </c>
      <c r="B53" s="62">
        <v>314997</v>
      </c>
      <c r="C53" s="62">
        <v>251915</v>
      </c>
      <c r="D53" s="62">
        <v>63082</v>
      </c>
      <c r="G53" s="33">
        <f>B53/B$2*100</f>
        <v>41.647594531023785</v>
      </c>
      <c r="H53" s="33">
        <f>C53/C$2*100</f>
        <v>60.831548419657153</v>
      </c>
      <c r="I53" s="33">
        <f>D53/D$2*100</f>
        <v>18.433171643971711</v>
      </c>
    </row>
    <row r="54" spans="1:9" x14ac:dyDescent="0.35">
      <c r="A54" t="s">
        <v>807</v>
      </c>
      <c r="B54" s="62">
        <v>350204</v>
      </c>
      <c r="C54" s="62">
        <v>282585</v>
      </c>
      <c r="D54" s="62">
        <v>67619</v>
      </c>
      <c r="G54" s="33">
        <f t="shared" ref="G54:G60" si="11">B54/B$2*100</f>
        <v>46.302517786336551</v>
      </c>
      <c r="H54" s="33">
        <f t="shared" ref="H54:H60" si="12">C54/C$2*100</f>
        <v>68.237632178190324</v>
      </c>
      <c r="I54" s="33">
        <f t="shared" ref="I54:I60" si="13">D54/D$2*100</f>
        <v>19.758927006019519</v>
      </c>
    </row>
    <row r="55" spans="1:9" x14ac:dyDescent="0.35">
      <c r="A55" t="s">
        <v>808</v>
      </c>
      <c r="B55" s="62">
        <v>39379</v>
      </c>
      <c r="C55" s="62">
        <v>35069</v>
      </c>
      <c r="D55" s="62">
        <v>4310</v>
      </c>
      <c r="G55" s="33">
        <f t="shared" si="11"/>
        <v>5.2065277606998981</v>
      </c>
      <c r="H55" s="33">
        <f t="shared" si="12"/>
        <v>8.4683388108249069</v>
      </c>
      <c r="I55" s="33">
        <f t="shared" si="13"/>
        <v>1.2594237624919642</v>
      </c>
    </row>
    <row r="56" spans="1:9" x14ac:dyDescent="0.35">
      <c r="A56" t="s">
        <v>809</v>
      </c>
      <c r="B56" s="62">
        <v>139205</v>
      </c>
      <c r="C56" s="62">
        <v>122895</v>
      </c>
      <c r="D56" s="62">
        <v>16310</v>
      </c>
      <c r="G56" s="33">
        <f t="shared" si="11"/>
        <v>18.405106704797717</v>
      </c>
      <c r="H56" s="33">
        <f t="shared" si="12"/>
        <v>29.676252478152414</v>
      </c>
      <c r="I56" s="33">
        <f t="shared" si="13"/>
        <v>4.7659400385716788</v>
      </c>
    </row>
    <row r="57" spans="1:9" x14ac:dyDescent="0.35">
      <c r="A57" t="s">
        <v>810</v>
      </c>
      <c r="B57" s="62">
        <v>196816</v>
      </c>
      <c r="C57" s="62">
        <v>168840</v>
      </c>
      <c r="D57" s="62">
        <v>27976</v>
      </c>
      <c r="G57" s="33">
        <f t="shared" si="11"/>
        <v>26.022193751743593</v>
      </c>
      <c r="H57" s="33">
        <f t="shared" si="12"/>
        <v>40.770889526923419</v>
      </c>
      <c r="I57" s="33">
        <f t="shared" si="13"/>
        <v>8.1748582783005084</v>
      </c>
    </row>
    <row r="58" spans="1:9" x14ac:dyDescent="0.35">
      <c r="A58" t="s">
        <v>811</v>
      </c>
      <c r="B58" s="62">
        <v>27995</v>
      </c>
      <c r="C58" s="62">
        <v>12019</v>
      </c>
      <c r="D58" s="62">
        <v>15976</v>
      </c>
      <c r="G58" s="33">
        <f t="shared" si="11"/>
        <v>3.7013825810912828</v>
      </c>
      <c r="H58" s="33">
        <f t="shared" si="12"/>
        <v>2.9023058589439268</v>
      </c>
      <c r="I58" s="33">
        <f t="shared" si="13"/>
        <v>4.6683420022207933</v>
      </c>
    </row>
    <row r="59" spans="1:9" x14ac:dyDescent="0.35">
      <c r="A59" t="s">
        <v>812</v>
      </c>
      <c r="B59" s="62">
        <v>43913</v>
      </c>
      <c r="C59" s="62">
        <v>29606</v>
      </c>
      <c r="D59" s="62">
        <v>14307</v>
      </c>
      <c r="G59" s="33">
        <f t="shared" si="11"/>
        <v>5.8059944019811223</v>
      </c>
      <c r="H59" s="33">
        <f t="shared" si="12"/>
        <v>7.1491527797565428</v>
      </c>
      <c r="I59" s="33">
        <f t="shared" si="13"/>
        <v>4.1806440301560404</v>
      </c>
    </row>
    <row r="60" spans="1:9" x14ac:dyDescent="0.35">
      <c r="A60" t="s">
        <v>813</v>
      </c>
      <c r="B60" s="62">
        <v>45413</v>
      </c>
      <c r="C60" s="62">
        <v>37087</v>
      </c>
      <c r="D60" s="62">
        <v>8326</v>
      </c>
      <c r="G60" s="33">
        <f t="shared" si="11"/>
        <v>6.0043181694980694</v>
      </c>
      <c r="H60" s="33">
        <f t="shared" si="12"/>
        <v>8.9556383551587828</v>
      </c>
      <c r="I60" s="33">
        <f t="shared" si="13"/>
        <v>2.4329378762199751</v>
      </c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2A3EE-8DDE-450E-91C0-0D5ADF2F760D}">
  <sheetPr>
    <tabColor rgb="FFC00000"/>
  </sheetPr>
  <dimension ref="A2:N22"/>
  <sheetViews>
    <sheetView workbookViewId="0">
      <selection activeCell="R15" sqref="R15"/>
    </sheetView>
  </sheetViews>
  <sheetFormatPr defaultRowHeight="14.5" x14ac:dyDescent="0.35"/>
  <sheetData>
    <row r="2" spans="1:14" ht="16" x14ac:dyDescent="0.4">
      <c r="A2" s="393" t="s">
        <v>1194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</row>
    <row r="3" spans="1:14" ht="78" x14ac:dyDescent="0.35">
      <c r="A3" s="293" t="s">
        <v>0</v>
      </c>
      <c r="B3" s="294" t="s">
        <v>856</v>
      </c>
      <c r="C3" s="294"/>
      <c r="D3" s="295" t="s">
        <v>857</v>
      </c>
      <c r="E3" s="295" t="s">
        <v>858</v>
      </c>
      <c r="F3" s="295" t="s">
        <v>859</v>
      </c>
      <c r="G3" s="295" t="s">
        <v>860</v>
      </c>
      <c r="H3" s="295" t="s">
        <v>861</v>
      </c>
      <c r="I3" s="295" t="s">
        <v>862</v>
      </c>
      <c r="J3" s="295" t="s">
        <v>863</v>
      </c>
      <c r="K3" s="295" t="s">
        <v>864</v>
      </c>
      <c r="L3" s="295" t="s">
        <v>865</v>
      </c>
      <c r="M3" s="295" t="s">
        <v>866</v>
      </c>
      <c r="N3" s="295" t="s">
        <v>110</v>
      </c>
    </row>
    <row r="4" spans="1:14" x14ac:dyDescent="0.35">
      <c r="A4" s="96" t="s">
        <v>1</v>
      </c>
      <c r="B4" s="96">
        <v>756339</v>
      </c>
      <c r="C4" s="96"/>
      <c r="D4" s="296">
        <v>33.200000000000003</v>
      </c>
      <c r="E4" s="297">
        <v>26</v>
      </c>
      <c r="F4" s="296">
        <v>4.0999999999999996</v>
      </c>
      <c r="G4" s="296">
        <v>0.2</v>
      </c>
      <c r="H4" s="296">
        <v>1.2</v>
      </c>
      <c r="I4" s="296">
        <v>0.6</v>
      </c>
      <c r="J4" s="296">
        <v>4.5999999999999996</v>
      </c>
      <c r="K4" s="297">
        <v>28.7</v>
      </c>
      <c r="L4" s="296">
        <v>0.3</v>
      </c>
      <c r="M4" s="296">
        <v>0.6</v>
      </c>
      <c r="N4" s="296">
        <v>0.4</v>
      </c>
    </row>
    <row r="5" spans="1:14" x14ac:dyDescent="0.35">
      <c r="A5" s="96"/>
      <c r="B5" s="96"/>
      <c r="C5" s="96"/>
      <c r="D5" s="296"/>
      <c r="E5" s="296"/>
      <c r="F5" s="296"/>
      <c r="G5" s="296"/>
      <c r="H5" s="296"/>
      <c r="I5" s="296"/>
      <c r="J5" s="296"/>
      <c r="K5" s="297"/>
      <c r="L5" s="296"/>
      <c r="M5" s="296"/>
      <c r="N5" s="296"/>
    </row>
    <row r="6" spans="1:14" x14ac:dyDescent="0.35">
      <c r="A6" s="96" t="s">
        <v>3</v>
      </c>
      <c r="B6" s="96">
        <v>414119</v>
      </c>
      <c r="C6" s="96"/>
      <c r="D6" s="296">
        <v>40.9</v>
      </c>
      <c r="E6" s="296">
        <v>2.5</v>
      </c>
      <c r="F6" s="296">
        <v>5.8</v>
      </c>
      <c r="G6" s="296">
        <v>0.2</v>
      </c>
      <c r="H6" s="297">
        <v>2</v>
      </c>
      <c r="I6" s="296">
        <v>0.7</v>
      </c>
      <c r="J6" s="296">
        <v>6.6</v>
      </c>
      <c r="K6" s="297">
        <v>40.200000000000003</v>
      </c>
      <c r="L6" s="296">
        <v>0.2</v>
      </c>
      <c r="M6" s="296">
        <v>0.6</v>
      </c>
      <c r="N6" s="296">
        <v>0.3</v>
      </c>
    </row>
    <row r="7" spans="1:14" x14ac:dyDescent="0.35">
      <c r="A7" s="96" t="s">
        <v>7</v>
      </c>
      <c r="B7" s="96">
        <v>342220</v>
      </c>
      <c r="C7" s="96"/>
      <c r="D7" s="296">
        <v>23.8</v>
      </c>
      <c r="E7" s="296">
        <v>54.6</v>
      </c>
      <c r="F7" s="296">
        <v>2.1</v>
      </c>
      <c r="G7" s="296">
        <v>0.2</v>
      </c>
      <c r="H7" s="296">
        <v>0.3</v>
      </c>
      <c r="I7" s="296">
        <v>0.5</v>
      </c>
      <c r="J7" s="296">
        <v>2.2000000000000002</v>
      </c>
      <c r="K7" s="297">
        <v>14.7</v>
      </c>
      <c r="L7" s="296">
        <v>0.5</v>
      </c>
      <c r="M7" s="296">
        <v>0.5</v>
      </c>
      <c r="N7" s="296">
        <v>0.6</v>
      </c>
    </row>
    <row r="8" spans="1:14" x14ac:dyDescent="0.35">
      <c r="A8" s="296"/>
      <c r="B8" s="296"/>
      <c r="C8" s="296"/>
      <c r="D8" s="296"/>
      <c r="E8" s="296"/>
      <c r="F8" s="296"/>
      <c r="G8" s="296"/>
      <c r="H8" s="296"/>
      <c r="I8" s="296"/>
      <c r="J8" s="296"/>
      <c r="K8" s="297"/>
      <c r="L8" s="296"/>
      <c r="M8" s="296"/>
      <c r="N8" s="296"/>
    </row>
    <row r="9" spans="1:14" x14ac:dyDescent="0.35">
      <c r="A9" s="96" t="s">
        <v>318</v>
      </c>
      <c r="B9" s="96">
        <v>33273</v>
      </c>
      <c r="C9" s="96"/>
      <c r="D9" s="296">
        <v>41.5</v>
      </c>
      <c r="E9" s="296">
        <v>11.8</v>
      </c>
      <c r="F9" s="297">
        <v>8</v>
      </c>
      <c r="G9" s="296">
        <v>0.1</v>
      </c>
      <c r="H9" s="296">
        <v>1.2</v>
      </c>
      <c r="I9" s="296">
        <v>1.5</v>
      </c>
      <c r="J9" s="296">
        <v>5.0999999999999996</v>
      </c>
      <c r="K9" s="297">
        <v>29</v>
      </c>
      <c r="L9" s="296">
        <v>0.3</v>
      </c>
      <c r="M9" s="296">
        <v>1.2</v>
      </c>
      <c r="N9" s="296">
        <v>0.3</v>
      </c>
    </row>
    <row r="10" spans="1:14" x14ac:dyDescent="0.35">
      <c r="A10" s="96" t="s">
        <v>15</v>
      </c>
      <c r="B10" s="96">
        <v>74795</v>
      </c>
      <c r="C10" s="96"/>
      <c r="D10" s="296">
        <v>44.3</v>
      </c>
      <c r="E10" s="296">
        <v>1.4</v>
      </c>
      <c r="F10" s="296">
        <v>5.3</v>
      </c>
      <c r="G10" s="296">
        <v>0.3</v>
      </c>
      <c r="H10" s="297">
        <v>1</v>
      </c>
      <c r="I10" s="296">
        <v>0.8</v>
      </c>
      <c r="J10" s="296">
        <v>8.4</v>
      </c>
      <c r="K10" s="297">
        <v>37.4</v>
      </c>
      <c r="L10" s="296">
        <v>0.3</v>
      </c>
      <c r="M10" s="296">
        <v>0.5</v>
      </c>
      <c r="N10" s="296">
        <v>0.3</v>
      </c>
    </row>
    <row r="11" spans="1:14" x14ac:dyDescent="0.35">
      <c r="A11" s="96" t="s">
        <v>18</v>
      </c>
      <c r="B11" s="96">
        <v>28197</v>
      </c>
      <c r="C11" s="96"/>
      <c r="D11" s="296">
        <v>49.2</v>
      </c>
      <c r="E11" s="296">
        <v>1.4</v>
      </c>
      <c r="F11" s="296">
        <v>2.9</v>
      </c>
      <c r="G11" s="296">
        <v>0.4</v>
      </c>
      <c r="H11" s="296">
        <v>0.9</v>
      </c>
      <c r="I11" s="296">
        <v>1.2</v>
      </c>
      <c r="J11" s="296">
        <v>3.5</v>
      </c>
      <c r="K11" s="297">
        <v>39.099999999999994</v>
      </c>
      <c r="L11" s="296">
        <v>0.3</v>
      </c>
      <c r="M11" s="296">
        <v>0.7</v>
      </c>
      <c r="N11" s="296">
        <v>0.4</v>
      </c>
    </row>
    <row r="12" spans="1:14" x14ac:dyDescent="0.35">
      <c r="A12" s="96" t="s">
        <v>22</v>
      </c>
      <c r="B12" s="96">
        <v>39907</v>
      </c>
      <c r="C12" s="96"/>
      <c r="D12" s="296">
        <v>27.3</v>
      </c>
      <c r="E12" s="296">
        <v>32.299999999999997</v>
      </c>
      <c r="F12" s="296">
        <v>2.1</v>
      </c>
      <c r="G12" s="296">
        <v>0.1</v>
      </c>
      <c r="H12" s="296">
        <v>0.3</v>
      </c>
      <c r="I12" s="296">
        <v>0.2</v>
      </c>
      <c r="J12" s="296">
        <v>3.5</v>
      </c>
      <c r="K12" s="297">
        <v>33.200000000000003</v>
      </c>
      <c r="L12" s="296">
        <v>0.1</v>
      </c>
      <c r="M12" s="296">
        <v>0.2</v>
      </c>
      <c r="N12" s="296">
        <v>0.5</v>
      </c>
    </row>
    <row r="13" spans="1:14" x14ac:dyDescent="0.35">
      <c r="A13" s="96" t="s">
        <v>25</v>
      </c>
      <c r="B13" s="96">
        <v>21614</v>
      </c>
      <c r="C13" s="96"/>
      <c r="D13" s="296">
        <v>16.8</v>
      </c>
      <c r="E13" s="296">
        <v>62.3</v>
      </c>
      <c r="F13" s="296">
        <v>1.6</v>
      </c>
      <c r="G13" s="296">
        <v>0.4</v>
      </c>
      <c r="H13" s="296">
        <v>0.3</v>
      </c>
      <c r="I13" s="296">
        <v>0.2</v>
      </c>
      <c r="J13" s="296">
        <v>1.3</v>
      </c>
      <c r="K13" s="297">
        <v>16.600000000000001</v>
      </c>
      <c r="L13" s="296">
        <v>0.1</v>
      </c>
      <c r="M13" s="296">
        <v>0.2</v>
      </c>
      <c r="N13" s="296">
        <v>0.2</v>
      </c>
    </row>
    <row r="14" spans="1:14" x14ac:dyDescent="0.35">
      <c r="A14" s="96" t="s">
        <v>26</v>
      </c>
      <c r="B14" s="96">
        <v>144630</v>
      </c>
      <c r="C14" s="96"/>
      <c r="D14" s="296">
        <v>37.4</v>
      </c>
      <c r="E14" s="296">
        <v>0.1</v>
      </c>
      <c r="F14" s="297">
        <v>6</v>
      </c>
      <c r="G14" s="296">
        <v>0.2</v>
      </c>
      <c r="H14" s="296">
        <v>1.9</v>
      </c>
      <c r="I14" s="296">
        <v>0.5</v>
      </c>
      <c r="J14" s="296">
        <v>6.3</v>
      </c>
      <c r="K14" s="297">
        <v>46.900000000000006</v>
      </c>
      <c r="L14" s="296">
        <v>0.1</v>
      </c>
      <c r="M14" s="296">
        <v>0.4</v>
      </c>
      <c r="N14" s="296">
        <v>0.1</v>
      </c>
    </row>
    <row r="15" spans="1:14" x14ac:dyDescent="0.35">
      <c r="A15" s="96" t="s">
        <v>29</v>
      </c>
      <c r="B15" s="96">
        <v>28890</v>
      </c>
      <c r="C15" s="96"/>
      <c r="D15" s="296">
        <v>30.5</v>
      </c>
      <c r="E15" s="296">
        <v>36.4</v>
      </c>
      <c r="F15" s="296">
        <v>2.6</v>
      </c>
      <c r="G15" s="296">
        <v>0.2</v>
      </c>
      <c r="H15" s="296">
        <v>0.6</v>
      </c>
      <c r="I15" s="296">
        <v>0.6</v>
      </c>
      <c r="J15" s="296">
        <v>2.1</v>
      </c>
      <c r="K15" s="297">
        <v>23.7</v>
      </c>
      <c r="L15" s="297">
        <v>1</v>
      </c>
      <c r="M15" s="296">
        <v>1.5</v>
      </c>
      <c r="N15" s="296">
        <v>0.7</v>
      </c>
    </row>
    <row r="16" spans="1:14" x14ac:dyDescent="0.35">
      <c r="A16" s="96" t="s">
        <v>32</v>
      </c>
      <c r="B16" s="96">
        <v>67820</v>
      </c>
      <c r="C16" s="96"/>
      <c r="D16" s="296">
        <v>21.4</v>
      </c>
      <c r="E16" s="296">
        <v>58.3</v>
      </c>
      <c r="F16" s="296">
        <v>3.1</v>
      </c>
      <c r="G16" s="296">
        <v>0.2</v>
      </c>
      <c r="H16" s="296">
        <v>1.5</v>
      </c>
      <c r="I16" s="296">
        <v>0.4</v>
      </c>
      <c r="J16" s="296">
        <v>2.6</v>
      </c>
      <c r="K16" s="297">
        <v>11.3</v>
      </c>
      <c r="L16" s="296">
        <v>0.2</v>
      </c>
      <c r="M16" s="296">
        <v>0.6</v>
      </c>
      <c r="N16" s="296">
        <v>0.4</v>
      </c>
    </row>
    <row r="17" spans="1:14" x14ac:dyDescent="0.35">
      <c r="A17" s="96" t="s">
        <v>35</v>
      </c>
      <c r="B17" s="96">
        <v>28188</v>
      </c>
      <c r="C17" s="96"/>
      <c r="D17" s="296">
        <v>36.200000000000003</v>
      </c>
      <c r="E17" s="297">
        <v>7</v>
      </c>
      <c r="F17" s="296">
        <v>1.9</v>
      </c>
      <c r="G17" s="296">
        <v>0.3</v>
      </c>
      <c r="H17" s="296">
        <v>0.6</v>
      </c>
      <c r="I17" s="296">
        <v>0.4</v>
      </c>
      <c r="J17" s="296">
        <v>3.2</v>
      </c>
      <c r="K17" s="297">
        <v>46.8</v>
      </c>
      <c r="L17" s="296">
        <v>0.9</v>
      </c>
      <c r="M17" s="296">
        <v>0.8</v>
      </c>
      <c r="N17" s="296">
        <v>1.8</v>
      </c>
    </row>
    <row r="18" spans="1:14" x14ac:dyDescent="0.35">
      <c r="A18" s="96" t="s">
        <v>38</v>
      </c>
      <c r="B18" s="96">
        <v>72437</v>
      </c>
      <c r="C18" s="96"/>
      <c r="D18" s="296">
        <v>23.2</v>
      </c>
      <c r="E18" s="297">
        <v>59</v>
      </c>
      <c r="F18" s="296">
        <v>3.6</v>
      </c>
      <c r="G18" s="296">
        <v>0.1</v>
      </c>
      <c r="H18" s="296">
        <v>1.3</v>
      </c>
      <c r="I18" s="296">
        <v>0.6</v>
      </c>
      <c r="J18" s="296">
        <v>3.4</v>
      </c>
      <c r="K18" s="297">
        <v>8.2000000000000011</v>
      </c>
      <c r="L18" s="296">
        <v>0.1</v>
      </c>
      <c r="M18" s="296">
        <v>0.3</v>
      </c>
      <c r="N18" s="296">
        <v>0.3</v>
      </c>
    </row>
    <row r="19" spans="1:14" x14ac:dyDescent="0.35">
      <c r="A19" s="96" t="s">
        <v>41</v>
      </c>
      <c r="B19" s="96">
        <v>60412</v>
      </c>
      <c r="C19" s="96"/>
      <c r="D19" s="297">
        <v>40</v>
      </c>
      <c r="E19" s="297">
        <v>23</v>
      </c>
      <c r="F19" s="296">
        <v>4.5999999999999996</v>
      </c>
      <c r="G19" s="296">
        <v>0.2</v>
      </c>
      <c r="H19" s="296">
        <v>2.6</v>
      </c>
      <c r="I19" s="296">
        <v>0.5</v>
      </c>
      <c r="J19" s="296">
        <v>6.9</v>
      </c>
      <c r="K19" s="297">
        <v>21.6</v>
      </c>
      <c r="L19" s="296">
        <v>0.1</v>
      </c>
      <c r="M19" s="296">
        <v>0.3</v>
      </c>
      <c r="N19" s="296">
        <v>0.2</v>
      </c>
    </row>
    <row r="20" spans="1:14" x14ac:dyDescent="0.35">
      <c r="A20" s="96" t="s">
        <v>44</v>
      </c>
      <c r="B20" s="96">
        <v>60643</v>
      </c>
      <c r="C20" s="96"/>
      <c r="D20" s="296">
        <v>25.9</v>
      </c>
      <c r="E20" s="296">
        <v>48.6</v>
      </c>
      <c r="F20" s="296">
        <v>3.8</v>
      </c>
      <c r="G20" s="296">
        <v>0.3</v>
      </c>
      <c r="H20" s="296">
        <v>0.5</v>
      </c>
      <c r="I20" s="296">
        <v>0.8</v>
      </c>
      <c r="J20" s="296">
        <v>3.5</v>
      </c>
      <c r="K20" s="297">
        <v>15.6</v>
      </c>
      <c r="L20" s="296">
        <v>0.2</v>
      </c>
      <c r="M20" s="296">
        <v>0.6</v>
      </c>
      <c r="N20" s="296">
        <v>0.3</v>
      </c>
    </row>
    <row r="21" spans="1:14" x14ac:dyDescent="0.35">
      <c r="A21" s="296" t="s">
        <v>47</v>
      </c>
      <c r="B21" s="296">
        <v>58237</v>
      </c>
      <c r="C21" s="296"/>
      <c r="D21" s="296">
        <v>42.5</v>
      </c>
      <c r="E21" s="296">
        <v>5.8</v>
      </c>
      <c r="F21" s="296">
        <v>2.6</v>
      </c>
      <c r="G21" s="296">
        <v>0.1</v>
      </c>
      <c r="H21" s="296">
        <v>1.1000000000000001</v>
      </c>
      <c r="I21" s="296">
        <v>0.8</v>
      </c>
      <c r="J21" s="296">
        <v>4.2</v>
      </c>
      <c r="K21" s="297">
        <v>40.099999999999994</v>
      </c>
      <c r="L21" s="296">
        <v>1.2</v>
      </c>
      <c r="M21" s="296">
        <v>1.1000000000000001</v>
      </c>
      <c r="N21" s="296">
        <v>0.4</v>
      </c>
    </row>
    <row r="22" spans="1:14" x14ac:dyDescent="0.35">
      <c r="A22" s="296" t="s">
        <v>50</v>
      </c>
      <c r="B22" s="296">
        <v>37296</v>
      </c>
      <c r="C22" s="296"/>
      <c r="D22" s="296">
        <v>17.7</v>
      </c>
      <c r="E22" s="296">
        <v>63.1</v>
      </c>
      <c r="F22" s="296">
        <v>3.5</v>
      </c>
      <c r="G22" s="297">
        <v>0</v>
      </c>
      <c r="H22" s="296">
        <v>0.1</v>
      </c>
      <c r="I22" s="296">
        <v>0.2</v>
      </c>
      <c r="J22" s="296">
        <v>2.4</v>
      </c>
      <c r="K22" s="297">
        <v>11</v>
      </c>
      <c r="L22" s="296">
        <v>0.6</v>
      </c>
      <c r="M22" s="296">
        <v>0.6</v>
      </c>
      <c r="N22" s="296">
        <v>0.9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D797-B44C-4A50-BDC6-E1125A954CA8}">
  <sheetPr>
    <tabColor rgb="FF00B050"/>
  </sheetPr>
  <dimension ref="A1:G22"/>
  <sheetViews>
    <sheetView workbookViewId="0">
      <selection activeCell="K14" sqref="K14"/>
    </sheetView>
  </sheetViews>
  <sheetFormatPr defaultRowHeight="14.5" x14ac:dyDescent="0.35"/>
  <cols>
    <col min="1" max="1" width="8.7265625" style="499"/>
    <col min="7" max="7" width="9.36328125" customWidth="1"/>
  </cols>
  <sheetData>
    <row r="1" spans="2:7" x14ac:dyDescent="0.35">
      <c r="B1" s="390" t="s">
        <v>430</v>
      </c>
      <c r="C1" s="390"/>
      <c r="D1" s="390"/>
      <c r="E1" s="390"/>
      <c r="F1" s="390"/>
      <c r="G1" s="390"/>
    </row>
    <row r="2" spans="2:7" x14ac:dyDescent="0.35">
      <c r="B2" s="407" t="s">
        <v>0</v>
      </c>
      <c r="C2" s="412" t="s">
        <v>424</v>
      </c>
      <c r="D2" s="406" t="s">
        <v>425</v>
      </c>
      <c r="E2" s="406"/>
      <c r="F2" s="406"/>
      <c r="G2" s="406"/>
    </row>
    <row r="3" spans="2:7" x14ac:dyDescent="0.35">
      <c r="B3" s="408"/>
      <c r="C3" s="413"/>
      <c r="D3" s="85" t="s">
        <v>426</v>
      </c>
      <c r="E3" s="85" t="s">
        <v>427</v>
      </c>
      <c r="F3" s="85" t="s">
        <v>428</v>
      </c>
      <c r="G3" s="85" t="s">
        <v>429</v>
      </c>
    </row>
    <row r="4" spans="2:7" x14ac:dyDescent="0.35">
      <c r="B4" s="74" t="s">
        <v>1</v>
      </c>
      <c r="C4" s="82">
        <v>1030935</v>
      </c>
      <c r="D4" s="77">
        <v>27</v>
      </c>
      <c r="E4" s="77">
        <v>25.4</v>
      </c>
      <c r="F4" s="77">
        <v>24.5</v>
      </c>
      <c r="G4" s="77">
        <v>23.1</v>
      </c>
    </row>
    <row r="5" spans="2:7" x14ac:dyDescent="0.35">
      <c r="B5" s="74"/>
      <c r="C5" s="82"/>
      <c r="D5" s="77"/>
      <c r="E5" s="77"/>
      <c r="F5" s="77"/>
      <c r="G5" s="77"/>
    </row>
    <row r="6" spans="2:7" x14ac:dyDescent="0.35">
      <c r="B6" s="74" t="s">
        <v>3</v>
      </c>
      <c r="C6" s="82">
        <v>581078</v>
      </c>
      <c r="D6" s="77">
        <v>23.226883524805299</v>
      </c>
      <c r="E6" s="77">
        <v>25.835721354502816</v>
      </c>
      <c r="F6" s="77">
        <v>26.055505356912352</v>
      </c>
      <c r="G6" s="77">
        <v>24.881889763779526</v>
      </c>
    </row>
    <row r="7" spans="2:7" x14ac:dyDescent="0.35">
      <c r="B7" s="74" t="s">
        <v>7</v>
      </c>
      <c r="C7" s="82">
        <v>449857</v>
      </c>
      <c r="D7" s="77">
        <v>31.92816341045987</v>
      </c>
      <c r="E7" s="77">
        <v>24.750754128534176</v>
      </c>
      <c r="F7" s="77">
        <v>22.572514502900582</v>
      </c>
      <c r="G7" s="77">
        <v>20.750372296681558</v>
      </c>
    </row>
    <row r="8" spans="2:7" x14ac:dyDescent="0.35">
      <c r="B8" s="74"/>
      <c r="C8" s="82"/>
      <c r="D8" s="77"/>
      <c r="E8" s="76"/>
      <c r="F8" s="76"/>
      <c r="G8" s="76"/>
    </row>
    <row r="9" spans="2:7" x14ac:dyDescent="0.35">
      <c r="B9" s="74" t="s">
        <v>11</v>
      </c>
      <c r="C9" s="82">
        <v>40246</v>
      </c>
      <c r="D9" s="77">
        <v>19.8</v>
      </c>
      <c r="E9" s="77">
        <v>23.7</v>
      </c>
      <c r="F9" s="77">
        <v>28.9</v>
      </c>
      <c r="G9" s="77">
        <v>27.6</v>
      </c>
    </row>
    <row r="10" spans="2:7" x14ac:dyDescent="0.35">
      <c r="B10" s="74" t="s">
        <v>15</v>
      </c>
      <c r="C10" s="82">
        <v>87394</v>
      </c>
      <c r="D10" s="77">
        <v>19.899999999999999</v>
      </c>
      <c r="E10" s="77">
        <v>23.3</v>
      </c>
      <c r="F10" s="77">
        <v>28</v>
      </c>
      <c r="G10" s="77">
        <v>28.7</v>
      </c>
    </row>
    <row r="11" spans="2:7" x14ac:dyDescent="0.35">
      <c r="B11" s="74" t="s">
        <v>18</v>
      </c>
      <c r="C11" s="82">
        <v>35064</v>
      </c>
      <c r="D11" s="77">
        <v>26.6</v>
      </c>
      <c r="E11" s="77">
        <v>23.9</v>
      </c>
      <c r="F11" s="77">
        <v>24.8</v>
      </c>
      <c r="G11" s="77">
        <v>24.7</v>
      </c>
    </row>
    <row r="12" spans="2:7" x14ac:dyDescent="0.35">
      <c r="B12" s="74" t="s">
        <v>22</v>
      </c>
      <c r="C12" s="82">
        <v>72837</v>
      </c>
      <c r="D12" s="77">
        <v>33.5</v>
      </c>
      <c r="E12" s="77">
        <v>24.8</v>
      </c>
      <c r="F12" s="77">
        <v>21.8</v>
      </c>
      <c r="G12" s="77">
        <v>19.899999999999999</v>
      </c>
    </row>
    <row r="13" spans="2:7" x14ac:dyDescent="0.35">
      <c r="B13" s="74" t="s">
        <v>25</v>
      </c>
      <c r="C13" s="82">
        <v>38129</v>
      </c>
      <c r="D13" s="77">
        <v>36.4</v>
      </c>
      <c r="E13" s="77">
        <v>26.2</v>
      </c>
      <c r="F13" s="77">
        <v>20</v>
      </c>
      <c r="G13" s="77">
        <v>17.399999999999999</v>
      </c>
    </row>
    <row r="14" spans="2:7" x14ac:dyDescent="0.35">
      <c r="B14" s="74" t="s">
        <v>26</v>
      </c>
      <c r="C14" s="82">
        <v>200948</v>
      </c>
      <c r="D14" s="77">
        <v>18.600000000000001</v>
      </c>
      <c r="E14" s="77">
        <v>27.2</v>
      </c>
      <c r="F14" s="77">
        <v>27.6</v>
      </c>
      <c r="G14" s="77">
        <v>26.6</v>
      </c>
    </row>
    <row r="15" spans="2:7" x14ac:dyDescent="0.35">
      <c r="B15" s="74" t="s">
        <v>29</v>
      </c>
      <c r="C15" s="82">
        <v>38063</v>
      </c>
      <c r="D15" s="77">
        <v>30</v>
      </c>
      <c r="E15" s="77">
        <v>24.4</v>
      </c>
      <c r="F15" s="77">
        <v>23.8</v>
      </c>
      <c r="G15" s="77">
        <v>21.8</v>
      </c>
    </row>
    <row r="16" spans="2:7" x14ac:dyDescent="0.35">
      <c r="B16" s="74" t="s">
        <v>32</v>
      </c>
      <c r="C16" s="82">
        <v>101026</v>
      </c>
      <c r="D16" s="77">
        <v>36.6</v>
      </c>
      <c r="E16" s="77">
        <v>24.2</v>
      </c>
      <c r="F16" s="77">
        <v>20.5</v>
      </c>
      <c r="G16" s="77">
        <v>18.7</v>
      </c>
    </row>
    <row r="17" spans="2:7" x14ac:dyDescent="0.35">
      <c r="B17" s="74" t="s">
        <v>35</v>
      </c>
      <c r="C17" s="82">
        <v>35048</v>
      </c>
      <c r="D17" s="77">
        <v>25.4</v>
      </c>
      <c r="E17" s="77">
        <v>26.9</v>
      </c>
      <c r="F17" s="77">
        <v>25.1</v>
      </c>
      <c r="G17" s="77">
        <v>22.5</v>
      </c>
    </row>
    <row r="18" spans="2:7" x14ac:dyDescent="0.35">
      <c r="B18" s="74" t="s">
        <v>38</v>
      </c>
      <c r="C18" s="82">
        <v>92519</v>
      </c>
      <c r="D18" s="77">
        <v>35.6</v>
      </c>
      <c r="E18" s="77">
        <v>23.5</v>
      </c>
      <c r="F18" s="77">
        <v>21.1</v>
      </c>
      <c r="G18" s="77">
        <v>19.8</v>
      </c>
    </row>
    <row r="19" spans="2:7" x14ac:dyDescent="0.35">
      <c r="B19" s="74" t="s">
        <v>41</v>
      </c>
      <c r="C19" s="82">
        <v>82000</v>
      </c>
      <c r="D19" s="77">
        <v>24.5</v>
      </c>
      <c r="E19" s="77">
        <v>27.7</v>
      </c>
      <c r="F19" s="77">
        <v>24.7</v>
      </c>
      <c r="G19" s="77">
        <v>23</v>
      </c>
    </row>
    <row r="20" spans="2:7" x14ac:dyDescent="0.35">
      <c r="B20" s="74" t="s">
        <v>44</v>
      </c>
      <c r="C20" s="82">
        <v>82059</v>
      </c>
      <c r="D20" s="77">
        <v>30.5</v>
      </c>
      <c r="E20" s="77">
        <v>25.3</v>
      </c>
      <c r="F20" s="77">
        <v>22.9</v>
      </c>
      <c r="G20" s="77">
        <v>21.3</v>
      </c>
    </row>
    <row r="21" spans="2:7" x14ac:dyDescent="0.35">
      <c r="B21" s="74" t="s">
        <v>47</v>
      </c>
      <c r="C21" s="82">
        <v>77077</v>
      </c>
      <c r="D21" s="77">
        <v>24.9</v>
      </c>
      <c r="E21" s="77">
        <v>25.1</v>
      </c>
      <c r="F21" s="77">
        <v>25.9</v>
      </c>
      <c r="G21" s="77">
        <v>24.2</v>
      </c>
    </row>
    <row r="22" spans="2:7" x14ac:dyDescent="0.35">
      <c r="B22" s="78" t="s">
        <v>50</v>
      </c>
      <c r="C22" s="83">
        <v>48525</v>
      </c>
      <c r="D22" s="84">
        <v>28.2</v>
      </c>
      <c r="E22" s="84">
        <v>26.4</v>
      </c>
      <c r="F22" s="84">
        <v>24.5</v>
      </c>
      <c r="G22" s="84">
        <v>20.8</v>
      </c>
    </row>
  </sheetData>
  <mergeCells count="3">
    <mergeCell ref="B2:B3"/>
    <mergeCell ref="C2:C3"/>
    <mergeCell ref="D2:G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A0E4-4387-44D6-923F-E1CEE9C91E4D}">
  <sheetPr>
    <tabColor rgb="FFC00000"/>
  </sheetPr>
  <dimension ref="A1:H21"/>
  <sheetViews>
    <sheetView workbookViewId="0">
      <selection activeCell="K6" sqref="K6"/>
    </sheetView>
  </sheetViews>
  <sheetFormatPr defaultRowHeight="14.5" x14ac:dyDescent="0.35"/>
  <sheetData>
    <row r="1" spans="1:8" ht="16" x14ac:dyDescent="0.4">
      <c r="A1" s="393" t="s">
        <v>1195</v>
      </c>
      <c r="B1" s="393"/>
      <c r="C1" s="393"/>
      <c r="D1" s="393"/>
      <c r="E1" s="393"/>
      <c r="F1" s="393"/>
      <c r="G1" s="393"/>
      <c r="H1" s="393"/>
    </row>
    <row r="2" spans="1:8" ht="104" x14ac:dyDescent="0.35">
      <c r="A2" s="298" t="s">
        <v>0</v>
      </c>
      <c r="B2" s="299" t="s">
        <v>867</v>
      </c>
      <c r="C2" s="300" t="s">
        <v>868</v>
      </c>
      <c r="D2" s="300" t="s">
        <v>869</v>
      </c>
      <c r="E2" s="300" t="s">
        <v>870</v>
      </c>
      <c r="F2" s="300" t="s">
        <v>871</v>
      </c>
      <c r="G2" s="300" t="s">
        <v>872</v>
      </c>
      <c r="H2" s="300" t="s">
        <v>747</v>
      </c>
    </row>
    <row r="3" spans="1:8" x14ac:dyDescent="0.35">
      <c r="A3" s="96" t="s">
        <v>1</v>
      </c>
      <c r="B3" s="301">
        <v>756339</v>
      </c>
      <c r="C3" s="96">
        <v>43.4</v>
      </c>
      <c r="D3" s="96">
        <v>9.6</v>
      </c>
      <c r="E3" s="302">
        <v>17</v>
      </c>
      <c r="F3" s="96">
        <v>4.4000000000000004</v>
      </c>
      <c r="G3" s="96">
        <v>22.9</v>
      </c>
      <c r="H3" s="96">
        <v>2.7</v>
      </c>
    </row>
    <row r="4" spans="1:8" x14ac:dyDescent="0.35">
      <c r="A4" s="96"/>
      <c r="B4" s="301"/>
      <c r="C4" s="96"/>
      <c r="D4" s="96"/>
      <c r="E4" s="96"/>
      <c r="F4" s="96"/>
      <c r="G4" s="96"/>
      <c r="H4" s="96"/>
    </row>
    <row r="5" spans="1:8" x14ac:dyDescent="0.35">
      <c r="A5" s="96" t="s">
        <v>3</v>
      </c>
      <c r="B5" s="301">
        <v>414119</v>
      </c>
      <c r="C5" s="96">
        <v>32.299999999999997</v>
      </c>
      <c r="D5" s="96">
        <v>15.4</v>
      </c>
      <c r="E5" s="96">
        <v>28.5</v>
      </c>
      <c r="F5" s="96">
        <v>4.9000000000000004</v>
      </c>
      <c r="G5" s="96">
        <v>16.8</v>
      </c>
      <c r="H5" s="96">
        <v>2.1</v>
      </c>
    </row>
    <row r="6" spans="1:8" x14ac:dyDescent="0.35">
      <c r="A6" s="96" t="s">
        <v>7</v>
      </c>
      <c r="B6" s="301">
        <v>342220</v>
      </c>
      <c r="C6" s="96">
        <v>56.8</v>
      </c>
      <c r="D6" s="96">
        <v>2.5</v>
      </c>
      <c r="E6" s="302">
        <v>3</v>
      </c>
      <c r="F6" s="96">
        <v>3.8</v>
      </c>
      <c r="G6" s="96">
        <v>30.3</v>
      </c>
      <c r="H6" s="96">
        <v>3.6</v>
      </c>
    </row>
    <row r="7" spans="1:8" x14ac:dyDescent="0.35">
      <c r="A7" s="96"/>
      <c r="B7" s="301"/>
      <c r="C7" s="96"/>
      <c r="D7" s="96"/>
      <c r="E7" s="96"/>
      <c r="F7" s="96"/>
      <c r="G7" s="96"/>
      <c r="H7" s="96"/>
    </row>
    <row r="8" spans="1:8" x14ac:dyDescent="0.35">
      <c r="A8" s="96" t="s">
        <v>318</v>
      </c>
      <c r="B8" s="301">
        <v>33273</v>
      </c>
      <c r="C8" s="96">
        <v>30.3</v>
      </c>
      <c r="D8" s="96">
        <v>11.2</v>
      </c>
      <c r="E8" s="96">
        <v>18.600000000000001</v>
      </c>
      <c r="F8" s="96">
        <v>11.7</v>
      </c>
      <c r="G8" s="96">
        <v>25.9</v>
      </c>
      <c r="H8" s="96">
        <v>2.2999999999999998</v>
      </c>
    </row>
    <row r="9" spans="1:8" x14ac:dyDescent="0.35">
      <c r="A9" s="96" t="s">
        <v>15</v>
      </c>
      <c r="B9" s="301">
        <v>74795</v>
      </c>
      <c r="C9" s="96">
        <v>22.5</v>
      </c>
      <c r="D9" s="96">
        <v>14.7</v>
      </c>
      <c r="E9" s="96">
        <v>42.6</v>
      </c>
      <c r="F9" s="302">
        <v>3</v>
      </c>
      <c r="G9" s="96">
        <v>15.9</v>
      </c>
      <c r="H9" s="96">
        <v>1.3</v>
      </c>
    </row>
    <row r="10" spans="1:8" x14ac:dyDescent="0.35">
      <c r="A10" s="96" t="s">
        <v>18</v>
      </c>
      <c r="B10" s="301">
        <v>28197</v>
      </c>
      <c r="C10" s="96">
        <v>36.9</v>
      </c>
      <c r="D10" s="96">
        <v>14.2</v>
      </c>
      <c r="E10" s="302">
        <v>11</v>
      </c>
      <c r="F10" s="96">
        <v>6.7</v>
      </c>
      <c r="G10" s="96">
        <v>27.5</v>
      </c>
      <c r="H10" s="96">
        <v>3.8</v>
      </c>
    </row>
    <row r="11" spans="1:8" x14ac:dyDescent="0.35">
      <c r="A11" s="96" t="s">
        <v>22</v>
      </c>
      <c r="B11" s="301">
        <v>39907</v>
      </c>
      <c r="C11" s="96">
        <v>45.4</v>
      </c>
      <c r="D11" s="96">
        <v>10.4</v>
      </c>
      <c r="E11" s="96">
        <v>4.9000000000000004</v>
      </c>
      <c r="F11" s="96">
        <v>1.9</v>
      </c>
      <c r="G11" s="96">
        <v>28.4</v>
      </c>
      <c r="H11" s="302">
        <v>9</v>
      </c>
    </row>
    <row r="12" spans="1:8" x14ac:dyDescent="0.35">
      <c r="A12" s="96" t="s">
        <v>25</v>
      </c>
      <c r="B12" s="301">
        <v>21614</v>
      </c>
      <c r="C12" s="96">
        <v>47.6</v>
      </c>
      <c r="D12" s="96">
        <v>4.5999999999999996</v>
      </c>
      <c r="E12" s="96">
        <v>4.5</v>
      </c>
      <c r="F12" s="96">
        <v>1.6</v>
      </c>
      <c r="G12" s="96">
        <v>37.5</v>
      </c>
      <c r="H12" s="96">
        <v>4.2</v>
      </c>
    </row>
    <row r="13" spans="1:8" x14ac:dyDescent="0.35">
      <c r="A13" s="96" t="s">
        <v>26</v>
      </c>
      <c r="B13" s="301">
        <v>144630</v>
      </c>
      <c r="C13" s="96">
        <v>28.8</v>
      </c>
      <c r="D13" s="96">
        <v>14.8</v>
      </c>
      <c r="E13" s="96">
        <v>27.2</v>
      </c>
      <c r="F13" s="96">
        <v>5.9</v>
      </c>
      <c r="G13" s="96">
        <v>21.2</v>
      </c>
      <c r="H13" s="96">
        <v>2.1</v>
      </c>
    </row>
    <row r="14" spans="1:8" x14ac:dyDescent="0.35">
      <c r="A14" s="96" t="s">
        <v>29</v>
      </c>
      <c r="B14" s="301">
        <v>28890</v>
      </c>
      <c r="C14" s="96">
        <v>25.3</v>
      </c>
      <c r="D14" s="96">
        <v>9.8000000000000007</v>
      </c>
      <c r="E14" s="96">
        <v>6.7</v>
      </c>
      <c r="F14" s="96">
        <v>7.2</v>
      </c>
      <c r="G14" s="96">
        <v>45.4</v>
      </c>
      <c r="H14" s="96">
        <v>5.7</v>
      </c>
    </row>
    <row r="15" spans="1:8" x14ac:dyDescent="0.35">
      <c r="A15" s="96" t="s">
        <v>32</v>
      </c>
      <c r="B15" s="301">
        <v>67820</v>
      </c>
      <c r="C15" s="302">
        <v>62</v>
      </c>
      <c r="D15" s="96">
        <v>4.5999999999999996</v>
      </c>
      <c r="E15" s="96">
        <v>7.8</v>
      </c>
      <c r="F15" s="96">
        <v>5.0999999999999996</v>
      </c>
      <c r="G15" s="96">
        <v>19.899999999999999</v>
      </c>
      <c r="H15" s="96">
        <v>0.7</v>
      </c>
    </row>
    <row r="16" spans="1:8" x14ac:dyDescent="0.35">
      <c r="A16" s="96" t="s">
        <v>35</v>
      </c>
      <c r="B16" s="301">
        <v>28188</v>
      </c>
      <c r="C16" s="96">
        <v>28.4</v>
      </c>
      <c r="D16" s="96">
        <v>8.4</v>
      </c>
      <c r="E16" s="96">
        <v>7.1</v>
      </c>
      <c r="F16" s="96">
        <v>3.7</v>
      </c>
      <c r="G16" s="96">
        <v>43.5</v>
      </c>
      <c r="H16" s="96">
        <v>8.8000000000000007</v>
      </c>
    </row>
    <row r="17" spans="1:8" x14ac:dyDescent="0.35">
      <c r="A17" s="96" t="s">
        <v>38</v>
      </c>
      <c r="B17" s="301">
        <v>72437</v>
      </c>
      <c r="C17" s="96">
        <v>73.8</v>
      </c>
      <c r="D17" s="96">
        <v>3.8</v>
      </c>
      <c r="E17" s="96">
        <v>8.1999999999999993</v>
      </c>
      <c r="F17" s="96">
        <v>5.0999999999999996</v>
      </c>
      <c r="G17" s="96">
        <v>8.1</v>
      </c>
      <c r="H17" s="302">
        <v>1</v>
      </c>
    </row>
    <row r="18" spans="1:8" x14ac:dyDescent="0.35">
      <c r="A18" s="96" t="s">
        <v>41</v>
      </c>
      <c r="B18" s="301">
        <v>60412</v>
      </c>
      <c r="C18" s="96">
        <v>59</v>
      </c>
      <c r="D18" s="96">
        <v>7.8</v>
      </c>
      <c r="E18" s="96">
        <v>20.5</v>
      </c>
      <c r="F18" s="96">
        <v>2.8</v>
      </c>
      <c r="G18" s="96">
        <v>8.1</v>
      </c>
      <c r="H18" s="96">
        <v>1.8</v>
      </c>
    </row>
    <row r="19" spans="1:8" x14ac:dyDescent="0.35">
      <c r="A19" s="96" t="s">
        <v>44</v>
      </c>
      <c r="B19" s="301">
        <v>60643</v>
      </c>
      <c r="C19" s="96">
        <v>70.8</v>
      </c>
      <c r="D19" s="96">
        <v>3.9</v>
      </c>
      <c r="E19" s="96">
        <v>10.3</v>
      </c>
      <c r="F19" s="96">
        <v>2.5</v>
      </c>
      <c r="G19" s="96">
        <v>12.1</v>
      </c>
      <c r="H19" s="96">
        <v>0.4</v>
      </c>
    </row>
    <row r="20" spans="1:8" x14ac:dyDescent="0.35">
      <c r="A20" s="96" t="s">
        <v>47</v>
      </c>
      <c r="B20" s="301">
        <v>58237</v>
      </c>
      <c r="C20" s="96">
        <v>28.6</v>
      </c>
      <c r="D20" s="96">
        <v>11.9</v>
      </c>
      <c r="E20" s="96">
        <v>13.7</v>
      </c>
      <c r="F20" s="96">
        <v>3.2</v>
      </c>
      <c r="G20" s="96">
        <v>39</v>
      </c>
      <c r="H20" s="96">
        <v>3.6</v>
      </c>
    </row>
    <row r="21" spans="1:8" x14ac:dyDescent="0.35">
      <c r="A21" s="98" t="s">
        <v>50</v>
      </c>
      <c r="B21" s="303">
        <v>37296</v>
      </c>
      <c r="C21" s="98">
        <v>39.1</v>
      </c>
      <c r="D21" s="98">
        <v>5.7</v>
      </c>
      <c r="E21" s="98">
        <v>9.3000000000000007</v>
      </c>
      <c r="F21" s="98">
        <v>1.3</v>
      </c>
      <c r="G21" s="98">
        <v>40.200000000000003</v>
      </c>
      <c r="H21" s="98">
        <v>4.4000000000000004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48CC7-E685-4BE5-8282-ABA93D70C7AF}">
  <sheetPr>
    <tabColor rgb="FFC00000"/>
  </sheetPr>
  <dimension ref="A1:P24"/>
  <sheetViews>
    <sheetView workbookViewId="0">
      <selection activeCell="I16" sqref="I16"/>
    </sheetView>
  </sheetViews>
  <sheetFormatPr defaultRowHeight="14.5" x14ac:dyDescent="0.35"/>
  <cols>
    <col min="1" max="1" width="8.7265625" style="499"/>
    <col min="12" max="12" width="17.26953125" customWidth="1"/>
  </cols>
  <sheetData>
    <row r="1" spans="2:16" x14ac:dyDescent="0.35">
      <c r="B1" s="534" t="s">
        <v>1196</v>
      </c>
    </row>
    <row r="3" spans="2:16" x14ac:dyDescent="0.35">
      <c r="B3" s="32" t="s">
        <v>0</v>
      </c>
      <c r="C3" s="32" t="s">
        <v>58</v>
      </c>
      <c r="D3" s="32" t="s">
        <v>589</v>
      </c>
      <c r="E3" s="32" t="s">
        <v>590</v>
      </c>
      <c r="F3" s="32" t="s">
        <v>465</v>
      </c>
      <c r="L3" t="s">
        <v>464</v>
      </c>
      <c r="M3" t="s">
        <v>58</v>
      </c>
      <c r="N3" t="s">
        <v>589</v>
      </c>
      <c r="O3" t="s">
        <v>590</v>
      </c>
      <c r="P3" t="s">
        <v>465</v>
      </c>
    </row>
    <row r="4" spans="2:16" x14ac:dyDescent="0.35">
      <c r="B4" s="500" t="s">
        <v>1</v>
      </c>
      <c r="C4" s="501">
        <f>C6+C7</f>
        <v>756339</v>
      </c>
      <c r="D4" s="532">
        <f>N4/C4*100</f>
        <v>62.588601143138199</v>
      </c>
      <c r="E4" s="532">
        <f>O4/C4*100</f>
        <v>29.470118557948222</v>
      </c>
      <c r="F4" s="532">
        <f>P4/C4*100</f>
        <v>7.9412802989135818</v>
      </c>
      <c r="L4" t="s">
        <v>1</v>
      </c>
      <c r="M4" s="62">
        <f>M6+M7</f>
        <v>756339</v>
      </c>
      <c r="N4" s="62">
        <f t="shared" ref="N4:P4" si="0">N6+N7</f>
        <v>473382</v>
      </c>
      <c r="O4" s="62">
        <f t="shared" si="0"/>
        <v>222894</v>
      </c>
      <c r="P4" s="62">
        <f t="shared" si="0"/>
        <v>60063</v>
      </c>
    </row>
    <row r="5" spans="2:16" x14ac:dyDescent="0.35">
      <c r="B5" s="500"/>
      <c r="C5" s="500"/>
      <c r="D5" s="532"/>
      <c r="E5" s="532"/>
      <c r="F5" s="532"/>
    </row>
    <row r="6" spans="2:16" x14ac:dyDescent="0.35">
      <c r="B6" s="500" t="s">
        <v>3</v>
      </c>
      <c r="C6" s="501">
        <v>414119</v>
      </c>
      <c r="D6" s="532">
        <f t="shared" ref="D6:D22" si="1">N6/C6*100</f>
        <v>56.67887732753146</v>
      </c>
      <c r="E6" s="532">
        <f t="shared" ref="E6:E22" si="2">O6/C6*100</f>
        <v>36.856555724320792</v>
      </c>
      <c r="F6" s="532">
        <f t="shared" ref="F6:F22" si="3">P6/C6*100</f>
        <v>6.4645669481477537</v>
      </c>
      <c r="L6" t="s">
        <v>3</v>
      </c>
      <c r="M6" s="62">
        <v>414119</v>
      </c>
      <c r="N6" s="62">
        <v>234718</v>
      </c>
      <c r="O6" s="62">
        <v>152630</v>
      </c>
      <c r="P6" s="62">
        <v>26771</v>
      </c>
    </row>
    <row r="7" spans="2:16" x14ac:dyDescent="0.35">
      <c r="B7" s="500" t="s">
        <v>7</v>
      </c>
      <c r="C7" s="501">
        <v>342220</v>
      </c>
      <c r="D7" s="532">
        <f t="shared" si="1"/>
        <v>69.739933376190749</v>
      </c>
      <c r="E7" s="532">
        <f t="shared" si="2"/>
        <v>20.531821635205425</v>
      </c>
      <c r="F7" s="532">
        <f t="shared" si="3"/>
        <v>9.7282449886038229</v>
      </c>
      <c r="L7" t="s">
        <v>7</v>
      </c>
      <c r="M7" s="62">
        <v>342220</v>
      </c>
      <c r="N7" s="62">
        <v>238664</v>
      </c>
      <c r="O7" s="62">
        <v>70264</v>
      </c>
      <c r="P7" s="62">
        <v>33292</v>
      </c>
    </row>
    <row r="8" spans="2:16" x14ac:dyDescent="0.35">
      <c r="B8" s="500"/>
      <c r="C8" s="500"/>
      <c r="D8" s="532"/>
      <c r="E8" s="532"/>
      <c r="F8" s="532"/>
    </row>
    <row r="9" spans="2:16" x14ac:dyDescent="0.35">
      <c r="B9" s="500" t="s">
        <v>318</v>
      </c>
      <c r="C9" s="501">
        <v>33273</v>
      </c>
      <c r="D9" s="532">
        <f t="shared" si="1"/>
        <v>44.00865566675683</v>
      </c>
      <c r="E9" s="532">
        <f t="shared" si="2"/>
        <v>48.345505364710121</v>
      </c>
      <c r="F9" s="532">
        <f t="shared" si="3"/>
        <v>7.6458389685330443</v>
      </c>
      <c r="L9" t="s">
        <v>318</v>
      </c>
      <c r="M9" s="62">
        <v>33273</v>
      </c>
      <c r="N9" s="62">
        <v>14643</v>
      </c>
      <c r="O9" s="62">
        <v>16086</v>
      </c>
      <c r="P9" s="62">
        <v>2544</v>
      </c>
    </row>
    <row r="10" spans="2:16" x14ac:dyDescent="0.35">
      <c r="B10" s="500" t="s">
        <v>15</v>
      </c>
      <c r="C10" s="501">
        <v>74795</v>
      </c>
      <c r="D10" s="532">
        <f t="shared" si="1"/>
        <v>56.396817969115588</v>
      </c>
      <c r="E10" s="532">
        <f t="shared" si="2"/>
        <v>37.236446286516475</v>
      </c>
      <c r="F10" s="532">
        <f t="shared" si="3"/>
        <v>6.3667357443679391</v>
      </c>
      <c r="L10" t="s">
        <v>15</v>
      </c>
      <c r="M10" s="62">
        <v>74795</v>
      </c>
      <c r="N10" s="62">
        <v>42182</v>
      </c>
      <c r="O10" s="62">
        <v>27851</v>
      </c>
      <c r="P10" s="62">
        <v>4762</v>
      </c>
    </row>
    <row r="11" spans="2:16" x14ac:dyDescent="0.35">
      <c r="B11" s="500" t="s">
        <v>18</v>
      </c>
      <c r="C11" s="501">
        <v>28197</v>
      </c>
      <c r="D11" s="532">
        <f t="shared" si="1"/>
        <v>52.658084193353908</v>
      </c>
      <c r="E11" s="532">
        <f t="shared" si="2"/>
        <v>40.263148561903748</v>
      </c>
      <c r="F11" s="532">
        <f t="shared" si="3"/>
        <v>7.0787672447423482</v>
      </c>
      <c r="L11" t="s">
        <v>18</v>
      </c>
      <c r="M11" s="62">
        <v>28197</v>
      </c>
      <c r="N11" s="62">
        <v>14848</v>
      </c>
      <c r="O11" s="62">
        <v>11353</v>
      </c>
      <c r="P11" s="62">
        <v>1996</v>
      </c>
    </row>
    <row r="12" spans="2:16" x14ac:dyDescent="0.35">
      <c r="B12" s="500" t="s">
        <v>22</v>
      </c>
      <c r="C12" s="501">
        <v>39907</v>
      </c>
      <c r="D12" s="532">
        <f t="shared" si="1"/>
        <v>74.929210414213046</v>
      </c>
      <c r="E12" s="532">
        <f t="shared" si="2"/>
        <v>15.49853409176335</v>
      </c>
      <c r="F12" s="532">
        <f t="shared" si="3"/>
        <v>9.5722554940236044</v>
      </c>
      <c r="L12" t="s">
        <v>22</v>
      </c>
      <c r="M12" s="62">
        <v>39907</v>
      </c>
      <c r="N12" s="62">
        <v>29902</v>
      </c>
      <c r="O12" s="62">
        <v>6185</v>
      </c>
      <c r="P12" s="62">
        <v>3820</v>
      </c>
    </row>
    <row r="13" spans="2:16" x14ac:dyDescent="0.35">
      <c r="B13" s="500" t="s">
        <v>25</v>
      </c>
      <c r="C13" s="501">
        <v>21614</v>
      </c>
      <c r="D13" s="532">
        <f t="shared" si="1"/>
        <v>72.106042379938927</v>
      </c>
      <c r="E13" s="532">
        <f t="shared" si="2"/>
        <v>15.744424909780697</v>
      </c>
      <c r="F13" s="532">
        <f t="shared" si="3"/>
        <v>12.149532710280374</v>
      </c>
      <c r="L13" t="s">
        <v>25</v>
      </c>
      <c r="M13" s="62">
        <v>21614</v>
      </c>
      <c r="N13" s="62">
        <v>15585</v>
      </c>
      <c r="O13" s="62">
        <v>3403</v>
      </c>
      <c r="P13" s="62">
        <v>2626</v>
      </c>
    </row>
    <row r="14" spans="2:16" x14ac:dyDescent="0.35">
      <c r="B14" s="500" t="s">
        <v>26</v>
      </c>
      <c r="C14" s="501">
        <v>144630</v>
      </c>
      <c r="D14" s="532">
        <f t="shared" si="1"/>
        <v>51.991288114499071</v>
      </c>
      <c r="E14" s="532">
        <f t="shared" si="2"/>
        <v>41.794233561501763</v>
      </c>
      <c r="F14" s="532">
        <f t="shared" si="3"/>
        <v>6.2144783239991703</v>
      </c>
      <c r="L14" t="s">
        <v>26</v>
      </c>
      <c r="M14" s="62">
        <v>144630</v>
      </c>
      <c r="N14" s="62">
        <v>75195</v>
      </c>
      <c r="O14" s="62">
        <v>60447</v>
      </c>
      <c r="P14" s="62">
        <v>8988</v>
      </c>
    </row>
    <row r="15" spans="2:16" x14ac:dyDescent="0.35">
      <c r="B15" s="500" t="s">
        <v>29</v>
      </c>
      <c r="C15" s="501">
        <v>28890</v>
      </c>
      <c r="D15" s="532">
        <f t="shared" si="1"/>
        <v>53.592938733125649</v>
      </c>
      <c r="E15" s="532">
        <f t="shared" si="2"/>
        <v>30.017307026652823</v>
      </c>
      <c r="F15" s="532">
        <f t="shared" si="3"/>
        <v>16.389754240221528</v>
      </c>
      <c r="L15" t="s">
        <v>29</v>
      </c>
      <c r="M15" s="62">
        <v>28890</v>
      </c>
      <c r="N15" s="62">
        <v>15483</v>
      </c>
      <c r="O15" s="62">
        <v>8672</v>
      </c>
      <c r="P15" s="62">
        <v>4735</v>
      </c>
    </row>
    <row r="16" spans="2:16" x14ac:dyDescent="0.35">
      <c r="B16" s="500" t="s">
        <v>32</v>
      </c>
      <c r="C16" s="501">
        <v>67820</v>
      </c>
      <c r="D16" s="532">
        <f t="shared" si="1"/>
        <v>79.028310232969616</v>
      </c>
      <c r="E16" s="532">
        <f t="shared" si="2"/>
        <v>12.250073724565025</v>
      </c>
      <c r="F16" s="532">
        <f t="shared" si="3"/>
        <v>8.7216160424653495</v>
      </c>
      <c r="L16" t="s">
        <v>32</v>
      </c>
      <c r="M16" s="62">
        <v>67820</v>
      </c>
      <c r="N16" s="62">
        <v>53597</v>
      </c>
      <c r="O16" s="62">
        <v>8308</v>
      </c>
      <c r="P16" s="62">
        <v>5915</v>
      </c>
    </row>
    <row r="17" spans="2:16" x14ac:dyDescent="0.35">
      <c r="B17" s="500" t="s">
        <v>35</v>
      </c>
      <c r="C17" s="501">
        <v>28188</v>
      </c>
      <c r="D17" s="532">
        <f t="shared" si="1"/>
        <v>58.116929189726129</v>
      </c>
      <c r="E17" s="532">
        <f t="shared" si="2"/>
        <v>34.287640130552013</v>
      </c>
      <c r="F17" s="532">
        <f t="shared" si="3"/>
        <v>7.5954306797218676</v>
      </c>
      <c r="L17" t="s">
        <v>35</v>
      </c>
      <c r="M17" s="62">
        <v>28188</v>
      </c>
      <c r="N17" s="62">
        <v>16382</v>
      </c>
      <c r="O17" s="62">
        <v>9665</v>
      </c>
      <c r="P17" s="62">
        <v>2141</v>
      </c>
    </row>
    <row r="18" spans="2:16" x14ac:dyDescent="0.35">
      <c r="B18" s="500" t="s">
        <v>38</v>
      </c>
      <c r="C18" s="501">
        <v>72437</v>
      </c>
      <c r="D18" s="532">
        <f t="shared" si="1"/>
        <v>80.110993000814503</v>
      </c>
      <c r="E18" s="532">
        <f t="shared" si="2"/>
        <v>13.210099810870135</v>
      </c>
      <c r="F18" s="532">
        <f t="shared" si="3"/>
        <v>6.6789071883153639</v>
      </c>
      <c r="L18" t="s">
        <v>38</v>
      </c>
      <c r="M18" s="62">
        <v>72437</v>
      </c>
      <c r="N18" s="62">
        <v>58030</v>
      </c>
      <c r="O18" s="62">
        <v>9569</v>
      </c>
      <c r="P18" s="62">
        <v>4838</v>
      </c>
    </row>
    <row r="19" spans="2:16" x14ac:dyDescent="0.35">
      <c r="B19" s="500" t="s">
        <v>41</v>
      </c>
      <c r="C19" s="501">
        <v>60412</v>
      </c>
      <c r="D19" s="532">
        <f t="shared" si="1"/>
        <v>69.130305237370067</v>
      </c>
      <c r="E19" s="532">
        <f t="shared" si="2"/>
        <v>24.66728464543468</v>
      </c>
      <c r="F19" s="532">
        <f t="shared" si="3"/>
        <v>6.2024101171952593</v>
      </c>
      <c r="L19" t="s">
        <v>41</v>
      </c>
      <c r="M19" s="62">
        <v>60412</v>
      </c>
      <c r="N19" s="62">
        <v>41763</v>
      </c>
      <c r="O19" s="62">
        <v>14902</v>
      </c>
      <c r="P19" s="62">
        <v>3747</v>
      </c>
    </row>
    <row r="20" spans="2:16" x14ac:dyDescent="0.35">
      <c r="B20" s="500" t="s">
        <v>44</v>
      </c>
      <c r="C20" s="501">
        <v>60643</v>
      </c>
      <c r="D20" s="532">
        <f t="shared" si="1"/>
        <v>73.233514173111487</v>
      </c>
      <c r="E20" s="532">
        <f t="shared" si="2"/>
        <v>18.458849331332551</v>
      </c>
      <c r="F20" s="532">
        <f t="shared" si="3"/>
        <v>8.3076364955559594</v>
      </c>
      <c r="L20" t="s">
        <v>44</v>
      </c>
      <c r="M20" s="62">
        <v>60643</v>
      </c>
      <c r="N20" s="62">
        <v>44411</v>
      </c>
      <c r="O20" s="62">
        <v>11194</v>
      </c>
      <c r="P20" s="62">
        <v>5038</v>
      </c>
    </row>
    <row r="21" spans="2:16" x14ac:dyDescent="0.35">
      <c r="B21" s="500" t="s">
        <v>47</v>
      </c>
      <c r="C21" s="501">
        <v>58237</v>
      </c>
      <c r="D21" s="532">
        <f t="shared" si="1"/>
        <v>51.69394027851709</v>
      </c>
      <c r="E21" s="532">
        <f t="shared" si="2"/>
        <v>39.340968799903841</v>
      </c>
      <c r="F21" s="532">
        <f t="shared" si="3"/>
        <v>8.9650909215790655</v>
      </c>
      <c r="L21" t="s">
        <v>47</v>
      </c>
      <c r="M21" s="62">
        <v>58237</v>
      </c>
      <c r="N21" s="62">
        <v>30105</v>
      </c>
      <c r="O21" s="62">
        <v>22911</v>
      </c>
      <c r="P21" s="62">
        <v>5221</v>
      </c>
    </row>
    <row r="22" spans="2:16" x14ac:dyDescent="0.35">
      <c r="B22" s="31" t="s">
        <v>50</v>
      </c>
      <c r="C22" s="63">
        <v>37296</v>
      </c>
      <c r="D22" s="533">
        <f t="shared" si="1"/>
        <v>56.992706992706985</v>
      </c>
      <c r="E22" s="533">
        <f t="shared" si="2"/>
        <v>33.108108108108105</v>
      </c>
      <c r="F22" s="533">
        <f t="shared" si="3"/>
        <v>9.899184899184899</v>
      </c>
      <c r="L22" t="s">
        <v>50</v>
      </c>
      <c r="M22" s="62">
        <v>37296</v>
      </c>
      <c r="N22" s="62">
        <v>21256</v>
      </c>
      <c r="O22" s="62">
        <v>12348</v>
      </c>
      <c r="P22" s="62">
        <v>3692</v>
      </c>
    </row>
    <row r="24" spans="2:16" x14ac:dyDescent="0.35">
      <c r="N24" s="62"/>
      <c r="P24" s="6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6A1F-7F9F-4CCE-B678-F2EBFA55909A}">
  <sheetPr>
    <tabColor rgb="FFC00000"/>
  </sheetPr>
  <dimension ref="D1:P22"/>
  <sheetViews>
    <sheetView topLeftCell="D1" workbookViewId="0">
      <selection activeCell="T11" sqref="T11"/>
    </sheetView>
  </sheetViews>
  <sheetFormatPr defaultRowHeight="14.5" x14ac:dyDescent="0.35"/>
  <cols>
    <col min="4" max="4" width="8.7265625" style="499"/>
    <col min="5" max="5" width="15.36328125" customWidth="1"/>
  </cols>
  <sheetData>
    <row r="1" spans="5:16" s="499" customFormat="1" x14ac:dyDescent="0.35">
      <c r="E1" s="535" t="s">
        <v>1197</v>
      </c>
      <c r="F1" s="498"/>
    </row>
    <row r="2" spans="5:16" ht="15" thickBot="1" x14ac:dyDescent="0.4"/>
    <row r="3" spans="5:16" ht="91.5" thickBot="1" x14ac:dyDescent="0.4">
      <c r="E3" s="348" t="s">
        <v>0</v>
      </c>
      <c r="F3" s="349" t="s">
        <v>949</v>
      </c>
      <c r="G3" s="349" t="s">
        <v>950</v>
      </c>
      <c r="H3" s="349" t="s">
        <v>951</v>
      </c>
      <c r="I3" s="349" t="s">
        <v>952</v>
      </c>
      <c r="J3" s="349" t="s">
        <v>953</v>
      </c>
      <c r="K3" s="349" t="s">
        <v>954</v>
      </c>
      <c r="L3" s="349" t="s">
        <v>947</v>
      </c>
      <c r="M3" s="349" t="s">
        <v>955</v>
      </c>
      <c r="N3" s="349" t="s">
        <v>948</v>
      </c>
      <c r="O3" s="349" t="s">
        <v>747</v>
      </c>
      <c r="P3" s="349" t="s">
        <v>506</v>
      </c>
    </row>
    <row r="4" spans="5:16" x14ac:dyDescent="0.35">
      <c r="E4" s="13" t="s">
        <v>1</v>
      </c>
      <c r="F4" s="14">
        <v>63.7</v>
      </c>
      <c r="G4" s="14">
        <v>7.4</v>
      </c>
      <c r="H4" s="14">
        <v>6.6</v>
      </c>
      <c r="I4" s="14">
        <v>5.7</v>
      </c>
      <c r="J4" s="14">
        <v>0.2</v>
      </c>
      <c r="K4" s="14">
        <v>0.9</v>
      </c>
      <c r="L4" s="14">
        <v>1.2</v>
      </c>
      <c r="M4" s="14">
        <v>4</v>
      </c>
      <c r="N4" s="14">
        <v>7.9</v>
      </c>
      <c r="O4" s="14">
        <v>1.2</v>
      </c>
      <c r="P4" s="14">
        <v>1.3</v>
      </c>
    </row>
    <row r="5" spans="5:16" x14ac:dyDescent="0.35"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5:16" x14ac:dyDescent="0.35">
      <c r="E6" s="13" t="s">
        <v>3</v>
      </c>
      <c r="F6" s="14">
        <v>54.1</v>
      </c>
      <c r="G6" s="14">
        <v>4.7</v>
      </c>
      <c r="H6" s="14">
        <v>7.4</v>
      </c>
      <c r="I6" s="14">
        <v>11</v>
      </c>
      <c r="J6" s="14">
        <v>0.1</v>
      </c>
      <c r="K6" s="14">
        <v>0.6</v>
      </c>
      <c r="L6" s="14">
        <v>2.2000000000000002</v>
      </c>
      <c r="M6" s="14">
        <v>7.1</v>
      </c>
      <c r="N6" s="14">
        <v>9.4</v>
      </c>
      <c r="O6" s="14">
        <v>1.7</v>
      </c>
      <c r="P6" s="14">
        <v>1.7</v>
      </c>
    </row>
    <row r="7" spans="5:16" x14ac:dyDescent="0.35">
      <c r="E7" s="13" t="s">
        <v>7</v>
      </c>
      <c r="F7" s="14">
        <v>73.2</v>
      </c>
      <c r="G7" s="14">
        <v>9.9</v>
      </c>
      <c r="H7" s="14">
        <v>5.7</v>
      </c>
      <c r="I7" s="14">
        <v>0.6</v>
      </c>
      <c r="J7" s="14">
        <v>0.3</v>
      </c>
      <c r="K7" s="14">
        <v>1.2</v>
      </c>
      <c r="L7" s="14">
        <v>0.2</v>
      </c>
      <c r="M7" s="14">
        <v>1</v>
      </c>
      <c r="N7" s="14">
        <v>6.4</v>
      </c>
      <c r="O7" s="14">
        <v>0.6</v>
      </c>
      <c r="P7" s="14">
        <v>0.8</v>
      </c>
    </row>
    <row r="8" spans="5:16" x14ac:dyDescent="0.35"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5:16" x14ac:dyDescent="0.35">
      <c r="E9" s="13" t="s">
        <v>11</v>
      </c>
      <c r="F9" s="14">
        <v>59.7</v>
      </c>
      <c r="G9" s="14">
        <v>2.9</v>
      </c>
      <c r="H9" s="14">
        <v>8.1</v>
      </c>
      <c r="I9" s="14">
        <v>8.4</v>
      </c>
      <c r="J9" s="14">
        <v>0.2</v>
      </c>
      <c r="K9" s="14">
        <v>0.7</v>
      </c>
      <c r="L9" s="14">
        <v>0.7</v>
      </c>
      <c r="M9" s="14">
        <v>8.1</v>
      </c>
      <c r="N9" s="14">
        <v>7.3</v>
      </c>
      <c r="O9" s="14">
        <v>2.6</v>
      </c>
      <c r="P9" s="14">
        <v>1.2</v>
      </c>
    </row>
    <row r="10" spans="5:16" x14ac:dyDescent="0.35">
      <c r="E10" s="13" t="s">
        <v>15</v>
      </c>
      <c r="F10" s="14">
        <v>52.2</v>
      </c>
      <c r="G10" s="14">
        <v>2.7</v>
      </c>
      <c r="H10" s="14">
        <v>6</v>
      </c>
      <c r="I10" s="14">
        <v>16.8</v>
      </c>
      <c r="J10" s="14">
        <v>0.1</v>
      </c>
      <c r="K10" s="14">
        <v>1.3</v>
      </c>
      <c r="L10" s="14">
        <v>2.4</v>
      </c>
      <c r="M10" s="14">
        <v>7.4</v>
      </c>
      <c r="N10" s="14">
        <v>7</v>
      </c>
      <c r="O10" s="14">
        <v>1.8</v>
      </c>
      <c r="P10" s="14">
        <v>2.2999999999999998</v>
      </c>
    </row>
    <row r="11" spans="5:16" x14ac:dyDescent="0.35">
      <c r="E11" s="13" t="s">
        <v>18</v>
      </c>
      <c r="F11" s="14">
        <v>68.5</v>
      </c>
      <c r="G11" s="14">
        <v>4.3</v>
      </c>
      <c r="H11" s="14">
        <v>7.1</v>
      </c>
      <c r="I11" s="14">
        <v>3.7</v>
      </c>
      <c r="J11" s="14">
        <v>0.5</v>
      </c>
      <c r="K11" s="14">
        <v>0.5</v>
      </c>
      <c r="L11" s="14">
        <v>0.6</v>
      </c>
      <c r="M11" s="14">
        <v>4.9000000000000004</v>
      </c>
      <c r="N11" s="14">
        <v>6.4</v>
      </c>
      <c r="O11" s="14">
        <v>1.8</v>
      </c>
      <c r="P11" s="14">
        <v>1.6</v>
      </c>
    </row>
    <row r="12" spans="5:16" x14ac:dyDescent="0.35">
      <c r="E12" s="13" t="s">
        <v>22</v>
      </c>
      <c r="F12" s="14">
        <v>46.7</v>
      </c>
      <c r="G12" s="14">
        <v>24.6</v>
      </c>
      <c r="H12" s="14">
        <v>9.9</v>
      </c>
      <c r="I12" s="14">
        <v>2.8</v>
      </c>
      <c r="J12" s="14">
        <v>0.2</v>
      </c>
      <c r="K12" s="14">
        <v>0.6</v>
      </c>
      <c r="L12" s="14">
        <v>0.4</v>
      </c>
      <c r="M12" s="14">
        <v>1.6</v>
      </c>
      <c r="N12" s="14">
        <v>11.2</v>
      </c>
      <c r="O12" s="14">
        <v>1.3</v>
      </c>
      <c r="P12" s="14">
        <v>0.7</v>
      </c>
    </row>
    <row r="13" spans="5:16" x14ac:dyDescent="0.35">
      <c r="E13" s="13" t="s">
        <v>25</v>
      </c>
      <c r="F13" s="14">
        <v>32.4</v>
      </c>
      <c r="G13" s="14">
        <v>39.5</v>
      </c>
      <c r="H13" s="14">
        <v>11</v>
      </c>
      <c r="I13" s="14">
        <v>1.6</v>
      </c>
      <c r="J13" s="14">
        <v>0.2</v>
      </c>
      <c r="K13" s="14">
        <v>1</v>
      </c>
      <c r="L13" s="14">
        <v>0</v>
      </c>
      <c r="M13" s="14">
        <v>1.6</v>
      </c>
      <c r="N13" s="14">
        <v>12.1</v>
      </c>
      <c r="O13" s="14">
        <v>0.1</v>
      </c>
      <c r="P13" s="14">
        <v>0.5</v>
      </c>
    </row>
    <row r="14" spans="5:16" x14ac:dyDescent="0.35">
      <c r="E14" s="13" t="s">
        <v>26</v>
      </c>
      <c r="F14" s="14">
        <v>44.2</v>
      </c>
      <c r="G14" s="14">
        <v>4.3</v>
      </c>
      <c r="H14" s="14">
        <v>9</v>
      </c>
      <c r="I14" s="14">
        <v>11.2</v>
      </c>
      <c r="J14" s="14">
        <v>0.1</v>
      </c>
      <c r="K14" s="14">
        <v>0.6</v>
      </c>
      <c r="L14" s="14">
        <v>3.5</v>
      </c>
      <c r="M14" s="14">
        <v>9.1999999999999993</v>
      </c>
      <c r="N14" s="14">
        <v>13.9</v>
      </c>
      <c r="O14" s="14">
        <v>2.2000000000000002</v>
      </c>
      <c r="P14" s="14">
        <v>1.9</v>
      </c>
    </row>
    <row r="15" spans="5:16" x14ac:dyDescent="0.35">
      <c r="E15" s="13" t="s">
        <v>29</v>
      </c>
      <c r="F15" s="14">
        <v>42.6</v>
      </c>
      <c r="G15" s="14">
        <v>11.6</v>
      </c>
      <c r="H15" s="14">
        <v>11.5</v>
      </c>
      <c r="I15" s="14">
        <v>2.9</v>
      </c>
      <c r="J15" s="14">
        <v>1</v>
      </c>
      <c r="K15" s="14">
        <v>1.7</v>
      </c>
      <c r="L15" s="14">
        <v>1.9</v>
      </c>
      <c r="M15" s="14">
        <v>2.9</v>
      </c>
      <c r="N15" s="14">
        <v>21</v>
      </c>
      <c r="O15" s="14">
        <v>0.6</v>
      </c>
      <c r="P15" s="14">
        <v>2.2000000000000002</v>
      </c>
    </row>
    <row r="16" spans="5:16" x14ac:dyDescent="0.35">
      <c r="E16" s="13" t="s">
        <v>32</v>
      </c>
      <c r="F16" s="14">
        <v>83.7</v>
      </c>
      <c r="G16" s="14">
        <v>2.7</v>
      </c>
      <c r="H16" s="14">
        <v>4.5</v>
      </c>
      <c r="I16" s="14">
        <v>2.6</v>
      </c>
      <c r="J16" s="14">
        <v>0.1</v>
      </c>
      <c r="K16" s="14">
        <v>1</v>
      </c>
      <c r="L16" s="14">
        <v>0.1</v>
      </c>
      <c r="M16" s="14">
        <v>0.7</v>
      </c>
      <c r="N16" s="14">
        <v>3.6</v>
      </c>
      <c r="O16" s="14">
        <v>0.2</v>
      </c>
      <c r="P16" s="14">
        <v>0.9</v>
      </c>
    </row>
    <row r="17" spans="5:16" x14ac:dyDescent="0.35">
      <c r="E17" s="13" t="s">
        <v>35</v>
      </c>
      <c r="F17" s="14">
        <v>48.9</v>
      </c>
      <c r="G17" s="14">
        <v>9.9</v>
      </c>
      <c r="H17" s="14">
        <v>7.7</v>
      </c>
      <c r="I17" s="14">
        <v>5.5</v>
      </c>
      <c r="J17" s="14">
        <v>0.6</v>
      </c>
      <c r="K17" s="14">
        <v>2.2000000000000002</v>
      </c>
      <c r="L17" s="14">
        <v>3.4</v>
      </c>
      <c r="M17" s="14">
        <v>4.5999999999999996</v>
      </c>
      <c r="N17" s="14">
        <v>12.4</v>
      </c>
      <c r="O17" s="14">
        <v>2.4</v>
      </c>
      <c r="P17" s="14">
        <v>2.2999999999999998</v>
      </c>
    </row>
    <row r="18" spans="5:16" x14ac:dyDescent="0.35">
      <c r="E18" s="13" t="s">
        <v>38</v>
      </c>
      <c r="F18" s="14">
        <v>89.4</v>
      </c>
      <c r="G18" s="14">
        <v>2.6</v>
      </c>
      <c r="H18" s="14">
        <v>2.6</v>
      </c>
      <c r="I18" s="14">
        <v>1.1000000000000001</v>
      </c>
      <c r="J18" s="14">
        <v>0.1</v>
      </c>
      <c r="K18" s="14">
        <v>1.3</v>
      </c>
      <c r="L18" s="14">
        <v>0.1</v>
      </c>
      <c r="M18" s="14">
        <v>0.6</v>
      </c>
      <c r="N18" s="14">
        <v>1.2</v>
      </c>
      <c r="O18" s="14">
        <v>0.3</v>
      </c>
      <c r="P18" s="14">
        <v>0.7</v>
      </c>
    </row>
    <row r="19" spans="5:16" x14ac:dyDescent="0.35">
      <c r="E19" s="13" t="s">
        <v>41</v>
      </c>
      <c r="F19" s="14">
        <v>80.2</v>
      </c>
      <c r="G19" s="14">
        <v>3.2</v>
      </c>
      <c r="H19" s="14">
        <v>4.3</v>
      </c>
      <c r="I19" s="14">
        <v>3.5</v>
      </c>
      <c r="J19" s="14">
        <v>0.6</v>
      </c>
      <c r="K19" s="14">
        <v>0.5</v>
      </c>
      <c r="L19" s="14">
        <v>0.2</v>
      </c>
      <c r="M19" s="14">
        <v>3.4</v>
      </c>
      <c r="N19" s="14">
        <v>2.5</v>
      </c>
      <c r="O19" s="14">
        <v>0.7</v>
      </c>
      <c r="P19" s="14">
        <v>0.9</v>
      </c>
    </row>
    <row r="20" spans="5:16" x14ac:dyDescent="0.35">
      <c r="E20" s="13" t="s">
        <v>44</v>
      </c>
      <c r="F20" s="14">
        <v>81.3</v>
      </c>
      <c r="G20" s="14">
        <v>3.9</v>
      </c>
      <c r="H20" s="14">
        <v>6.1</v>
      </c>
      <c r="I20" s="14">
        <v>1.6</v>
      </c>
      <c r="J20" s="14">
        <v>0.2</v>
      </c>
      <c r="K20" s="14">
        <v>0.3</v>
      </c>
      <c r="L20" s="14">
        <v>0.6</v>
      </c>
      <c r="M20" s="14">
        <v>1.8</v>
      </c>
      <c r="N20" s="14">
        <v>3</v>
      </c>
      <c r="O20" s="14">
        <v>0.3</v>
      </c>
      <c r="P20" s="14">
        <v>0.8</v>
      </c>
    </row>
    <row r="21" spans="5:16" x14ac:dyDescent="0.35">
      <c r="E21" s="13" t="s">
        <v>47</v>
      </c>
      <c r="F21" s="14">
        <v>52.6</v>
      </c>
      <c r="G21" s="14">
        <v>9.6</v>
      </c>
      <c r="H21" s="14">
        <v>5.7</v>
      </c>
      <c r="I21" s="14">
        <v>7.4</v>
      </c>
      <c r="J21" s="14">
        <v>0.3</v>
      </c>
      <c r="K21" s="14">
        <v>0.3</v>
      </c>
      <c r="L21" s="14">
        <v>1</v>
      </c>
      <c r="M21" s="14">
        <v>5.2</v>
      </c>
      <c r="N21" s="14">
        <v>13.7</v>
      </c>
      <c r="O21" s="14">
        <v>2.5</v>
      </c>
      <c r="P21" s="14">
        <v>1.6</v>
      </c>
    </row>
    <row r="22" spans="5:16" ht="15" thickBot="1" x14ac:dyDescent="0.4">
      <c r="E22" s="16" t="s">
        <v>50</v>
      </c>
      <c r="F22" s="17">
        <v>54.4</v>
      </c>
      <c r="G22" s="17">
        <v>16.899999999999999</v>
      </c>
      <c r="H22" s="17">
        <v>7.6</v>
      </c>
      <c r="I22" s="17">
        <v>4.5</v>
      </c>
      <c r="J22" s="17">
        <v>0.1</v>
      </c>
      <c r="K22" s="17">
        <v>1.1000000000000001</v>
      </c>
      <c r="L22" s="17">
        <v>0.7</v>
      </c>
      <c r="M22" s="17">
        <v>2.9</v>
      </c>
      <c r="N22" s="17">
        <v>10.7</v>
      </c>
      <c r="O22" s="17">
        <v>0.5</v>
      </c>
      <c r="P22" s="17">
        <v>0.7</v>
      </c>
    </row>
  </sheetData>
  <hyperlinks>
    <hyperlink ref="E1" location="_Toc178675280" display="_Toc178675280" xr:uid="{042C7DF1-5803-45DB-98E7-57B6F51D0C08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47C43-6EA1-46CD-A542-B897A811D3A6}">
  <sheetPr>
    <tabColor rgb="FFFF0000"/>
  </sheetPr>
  <dimension ref="A1:N23"/>
  <sheetViews>
    <sheetView workbookViewId="0">
      <selection activeCell="Q10" sqref="Q10"/>
    </sheetView>
  </sheetViews>
  <sheetFormatPr defaultRowHeight="14.5" x14ac:dyDescent="0.35"/>
  <cols>
    <col min="1" max="1" width="8.7265625" style="499"/>
  </cols>
  <sheetData>
    <row r="1" spans="2:14" s="499" customFormat="1" x14ac:dyDescent="0.35">
      <c r="B1" s="503" t="s">
        <v>1198</v>
      </c>
      <c r="C1" s="502"/>
    </row>
    <row r="2" spans="2:14" s="499" customFormat="1" x14ac:dyDescent="0.35"/>
    <row r="3" spans="2:14" ht="65" x14ac:dyDescent="0.35">
      <c r="B3" s="306" t="s">
        <v>0</v>
      </c>
      <c r="C3" s="307" t="s">
        <v>250</v>
      </c>
      <c r="D3" s="307" t="s">
        <v>873</v>
      </c>
      <c r="E3" s="307" t="s">
        <v>874</v>
      </c>
      <c r="F3" s="307" t="s">
        <v>875</v>
      </c>
      <c r="G3" s="307" t="s">
        <v>876</v>
      </c>
      <c r="H3" s="307" t="s">
        <v>877</v>
      </c>
      <c r="I3" s="307" t="s">
        <v>878</v>
      </c>
      <c r="J3" s="307" t="s">
        <v>879</v>
      </c>
      <c r="K3" s="308" t="s">
        <v>880</v>
      </c>
      <c r="L3" s="309" t="s">
        <v>881</v>
      </c>
      <c r="M3" s="310" t="s">
        <v>882</v>
      </c>
      <c r="N3" s="310" t="s">
        <v>747</v>
      </c>
    </row>
    <row r="4" spans="2:14" x14ac:dyDescent="0.35">
      <c r="B4" s="301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35">
      <c r="B5" s="301" t="s">
        <v>1</v>
      </c>
      <c r="C5" s="301">
        <v>756339</v>
      </c>
      <c r="D5" s="302">
        <v>44.1</v>
      </c>
      <c r="E5" s="302">
        <v>0.9</v>
      </c>
      <c r="F5" s="302">
        <v>4.5999999999999996</v>
      </c>
      <c r="G5" s="302">
        <v>34.9</v>
      </c>
      <c r="H5" s="302">
        <v>0.4</v>
      </c>
      <c r="I5" s="302">
        <v>6.5</v>
      </c>
      <c r="J5" s="302">
        <v>3.9</v>
      </c>
      <c r="K5" s="302">
        <v>0.1</v>
      </c>
      <c r="L5" s="302">
        <v>4.0999999999999996</v>
      </c>
      <c r="M5" s="302">
        <v>0.3</v>
      </c>
      <c r="N5" s="302">
        <v>0.2</v>
      </c>
    </row>
    <row r="6" spans="2:14" x14ac:dyDescent="0.35">
      <c r="B6" s="96"/>
      <c r="C6" s="301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2:14" x14ac:dyDescent="0.35">
      <c r="B7" s="301" t="s">
        <v>3</v>
      </c>
      <c r="C7" s="301">
        <v>414119</v>
      </c>
      <c r="D7" s="302">
        <v>53.1</v>
      </c>
      <c r="E7" s="302">
        <v>0.6</v>
      </c>
      <c r="F7" s="302">
        <v>1.3</v>
      </c>
      <c r="G7" s="302">
        <v>37.200000000000003</v>
      </c>
      <c r="H7" s="302">
        <v>0.3</v>
      </c>
      <c r="I7" s="302">
        <v>0.8</v>
      </c>
      <c r="J7" s="302">
        <v>0.5</v>
      </c>
      <c r="K7" s="302">
        <v>0.1</v>
      </c>
      <c r="L7" s="302">
        <v>5.6</v>
      </c>
      <c r="M7" s="302">
        <v>0.2</v>
      </c>
      <c r="N7" s="302">
        <v>0.2</v>
      </c>
    </row>
    <row r="8" spans="2:14" x14ac:dyDescent="0.35">
      <c r="B8" s="301" t="s">
        <v>7</v>
      </c>
      <c r="C8" s="301">
        <v>342220</v>
      </c>
      <c r="D8" s="302">
        <v>33.299999999999997</v>
      </c>
      <c r="E8" s="302">
        <v>1.3</v>
      </c>
      <c r="F8" s="302">
        <v>8.6</v>
      </c>
      <c r="G8" s="302">
        <v>32.1</v>
      </c>
      <c r="H8" s="302">
        <v>0.4</v>
      </c>
      <c r="I8" s="302">
        <v>13.4</v>
      </c>
      <c r="J8" s="302">
        <v>8</v>
      </c>
      <c r="K8" s="302">
        <v>0.1</v>
      </c>
      <c r="L8" s="302">
        <v>2.2000000000000002</v>
      </c>
      <c r="M8" s="302">
        <v>0.3</v>
      </c>
      <c r="N8" s="302">
        <v>0.3</v>
      </c>
    </row>
    <row r="9" spans="2:14" x14ac:dyDescent="0.35">
      <c r="B9" s="301"/>
      <c r="C9" s="301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</row>
    <row r="10" spans="2:14" x14ac:dyDescent="0.35">
      <c r="B10" s="301" t="s">
        <v>318</v>
      </c>
      <c r="C10" s="301">
        <v>33273</v>
      </c>
      <c r="D10" s="302">
        <v>50.4</v>
      </c>
      <c r="E10" s="302">
        <v>0.6</v>
      </c>
      <c r="F10" s="302">
        <v>1.8</v>
      </c>
      <c r="G10" s="302">
        <v>29.7</v>
      </c>
      <c r="H10" s="302">
        <v>2</v>
      </c>
      <c r="I10" s="302">
        <v>10.9</v>
      </c>
      <c r="J10" s="302">
        <v>1.6</v>
      </c>
      <c r="K10" s="302">
        <v>0.7</v>
      </c>
      <c r="L10" s="302">
        <v>1.9</v>
      </c>
      <c r="M10" s="302">
        <v>0</v>
      </c>
      <c r="N10" s="302">
        <v>0.5</v>
      </c>
    </row>
    <row r="11" spans="2:14" x14ac:dyDescent="0.35">
      <c r="B11" s="301" t="s">
        <v>15</v>
      </c>
      <c r="C11" s="301">
        <v>74795</v>
      </c>
      <c r="D11" s="302">
        <v>57.3</v>
      </c>
      <c r="E11" s="302">
        <v>0.9</v>
      </c>
      <c r="F11" s="302">
        <v>0.6</v>
      </c>
      <c r="G11" s="302">
        <v>9.1</v>
      </c>
      <c r="H11" s="302">
        <v>0.3</v>
      </c>
      <c r="I11" s="302">
        <v>1.5</v>
      </c>
      <c r="J11" s="302">
        <v>0.5</v>
      </c>
      <c r="K11" s="302">
        <v>0.2</v>
      </c>
      <c r="L11" s="302">
        <v>29.3</v>
      </c>
      <c r="M11" s="302">
        <v>0</v>
      </c>
      <c r="N11" s="302">
        <v>0.3</v>
      </c>
    </row>
    <row r="12" spans="2:14" x14ac:dyDescent="0.35">
      <c r="B12" s="301" t="s">
        <v>18</v>
      </c>
      <c r="C12" s="301">
        <v>28197</v>
      </c>
      <c r="D12" s="302">
        <v>53.4</v>
      </c>
      <c r="E12" s="302">
        <v>1</v>
      </c>
      <c r="F12" s="302">
        <v>0.1</v>
      </c>
      <c r="G12" s="302">
        <v>43.6</v>
      </c>
      <c r="H12" s="302">
        <v>0.5</v>
      </c>
      <c r="I12" s="302">
        <v>0.4</v>
      </c>
      <c r="J12" s="302">
        <v>0</v>
      </c>
      <c r="K12" s="302">
        <v>0.2</v>
      </c>
      <c r="L12" s="302">
        <v>0.5</v>
      </c>
      <c r="M12" s="302">
        <v>0.1</v>
      </c>
      <c r="N12" s="302">
        <v>0.1</v>
      </c>
    </row>
    <row r="13" spans="2:14" x14ac:dyDescent="0.35">
      <c r="B13" s="301" t="s">
        <v>22</v>
      </c>
      <c r="C13" s="301">
        <v>39907</v>
      </c>
      <c r="D13" s="302">
        <v>30.4</v>
      </c>
      <c r="E13" s="302">
        <v>1.1000000000000001</v>
      </c>
      <c r="F13" s="302">
        <v>11.3</v>
      </c>
      <c r="G13" s="302">
        <v>42.8</v>
      </c>
      <c r="H13" s="302">
        <v>0.2</v>
      </c>
      <c r="I13" s="302">
        <v>8.3000000000000007</v>
      </c>
      <c r="J13" s="302">
        <v>5.4</v>
      </c>
      <c r="K13" s="302">
        <v>0</v>
      </c>
      <c r="L13" s="302">
        <v>0.4</v>
      </c>
      <c r="M13" s="302">
        <v>0.1</v>
      </c>
      <c r="N13" s="302">
        <v>0.1</v>
      </c>
    </row>
    <row r="14" spans="2:14" x14ac:dyDescent="0.35">
      <c r="B14" s="301" t="s">
        <v>25</v>
      </c>
      <c r="C14" s="301">
        <v>21614</v>
      </c>
      <c r="D14" s="302">
        <v>22.9</v>
      </c>
      <c r="E14" s="302">
        <v>1.3</v>
      </c>
      <c r="F14" s="302">
        <v>15.2</v>
      </c>
      <c r="G14" s="302">
        <v>31.1</v>
      </c>
      <c r="H14" s="302">
        <v>0.3</v>
      </c>
      <c r="I14" s="302">
        <v>12.8</v>
      </c>
      <c r="J14" s="302">
        <v>14.6</v>
      </c>
      <c r="K14" s="302">
        <v>0.2</v>
      </c>
      <c r="L14" s="302">
        <v>1.4</v>
      </c>
      <c r="M14" s="302">
        <v>0</v>
      </c>
      <c r="N14" s="302">
        <v>0.1</v>
      </c>
    </row>
    <row r="15" spans="2:14" x14ac:dyDescent="0.35">
      <c r="B15" s="301" t="s">
        <v>26</v>
      </c>
      <c r="C15" s="301">
        <v>144630</v>
      </c>
      <c r="D15" s="302">
        <v>50.2</v>
      </c>
      <c r="E15" s="302">
        <v>0.4</v>
      </c>
      <c r="F15" s="302">
        <v>0.1</v>
      </c>
      <c r="G15" s="302">
        <v>48.2</v>
      </c>
      <c r="H15" s="302">
        <v>0.2</v>
      </c>
      <c r="I15" s="302">
        <v>0.1</v>
      </c>
      <c r="J15" s="302">
        <v>0</v>
      </c>
      <c r="K15" s="302">
        <v>0</v>
      </c>
      <c r="L15" s="302">
        <v>0.3</v>
      </c>
      <c r="M15" s="302">
        <v>0.3</v>
      </c>
      <c r="N15" s="302">
        <v>0.1</v>
      </c>
    </row>
    <row r="16" spans="2:14" x14ac:dyDescent="0.35">
      <c r="B16" s="301" t="s">
        <v>29</v>
      </c>
      <c r="C16" s="301">
        <v>28890</v>
      </c>
      <c r="D16" s="302">
        <v>33.5</v>
      </c>
      <c r="E16" s="302">
        <v>1</v>
      </c>
      <c r="F16" s="302">
        <v>3.4</v>
      </c>
      <c r="G16" s="302">
        <v>23.9</v>
      </c>
      <c r="H16" s="302">
        <v>0.4</v>
      </c>
      <c r="I16" s="302">
        <v>2.5</v>
      </c>
      <c r="J16" s="302">
        <v>30.7</v>
      </c>
      <c r="K16" s="302">
        <v>0.2</v>
      </c>
      <c r="L16" s="302">
        <v>3.7</v>
      </c>
      <c r="M16" s="302">
        <v>0.1</v>
      </c>
      <c r="N16" s="302">
        <v>0.7</v>
      </c>
    </row>
    <row r="17" spans="2:14" x14ac:dyDescent="0.35">
      <c r="B17" s="301" t="s">
        <v>32</v>
      </c>
      <c r="C17" s="301">
        <v>67820</v>
      </c>
      <c r="D17" s="302">
        <v>42.1</v>
      </c>
      <c r="E17" s="302">
        <v>1.5</v>
      </c>
      <c r="F17" s="302">
        <v>6.2</v>
      </c>
      <c r="G17" s="302">
        <v>28.8</v>
      </c>
      <c r="H17" s="302">
        <v>0.3</v>
      </c>
      <c r="I17" s="302">
        <v>17.5</v>
      </c>
      <c r="J17" s="302">
        <v>1.3</v>
      </c>
      <c r="K17" s="302">
        <v>0</v>
      </c>
      <c r="L17" s="302">
        <v>1.5</v>
      </c>
      <c r="M17" s="302">
        <v>0.6</v>
      </c>
      <c r="N17" s="302">
        <v>0.2</v>
      </c>
    </row>
    <row r="18" spans="2:14" x14ac:dyDescent="0.35">
      <c r="B18" s="301" t="s">
        <v>35</v>
      </c>
      <c r="C18" s="301">
        <v>28188</v>
      </c>
      <c r="D18" s="302">
        <v>37.299999999999997</v>
      </c>
      <c r="E18" s="302">
        <v>0.7</v>
      </c>
      <c r="F18" s="302">
        <v>0.4</v>
      </c>
      <c r="G18" s="302">
        <v>56.4</v>
      </c>
      <c r="H18" s="302">
        <v>0.5</v>
      </c>
      <c r="I18" s="302">
        <v>0.6</v>
      </c>
      <c r="J18" s="302">
        <v>1.2</v>
      </c>
      <c r="K18" s="302">
        <v>0.2</v>
      </c>
      <c r="L18" s="302">
        <v>2.6</v>
      </c>
      <c r="M18" s="302">
        <v>0</v>
      </c>
      <c r="N18" s="302">
        <v>0.1</v>
      </c>
    </row>
    <row r="19" spans="2:14" x14ac:dyDescent="0.35">
      <c r="B19" s="301" t="s">
        <v>38</v>
      </c>
      <c r="C19" s="301">
        <v>72437</v>
      </c>
      <c r="D19" s="302">
        <v>41.1</v>
      </c>
      <c r="E19" s="302">
        <v>1.3</v>
      </c>
      <c r="F19" s="302">
        <v>1.2</v>
      </c>
      <c r="G19" s="302">
        <v>37.6</v>
      </c>
      <c r="H19" s="302">
        <v>0.2</v>
      </c>
      <c r="I19" s="302">
        <v>13.9</v>
      </c>
      <c r="J19" s="302">
        <v>2.4</v>
      </c>
      <c r="K19" s="302">
        <v>0</v>
      </c>
      <c r="L19" s="302">
        <v>1.5</v>
      </c>
      <c r="M19" s="302">
        <v>0.7</v>
      </c>
      <c r="N19" s="302">
        <v>0.2</v>
      </c>
    </row>
    <row r="20" spans="2:14" x14ac:dyDescent="0.35">
      <c r="B20" s="301" t="s">
        <v>41</v>
      </c>
      <c r="C20" s="301">
        <v>60412</v>
      </c>
      <c r="D20" s="302">
        <v>54.1</v>
      </c>
      <c r="E20" s="302">
        <v>0.9</v>
      </c>
      <c r="F20" s="302">
        <v>1</v>
      </c>
      <c r="G20" s="302">
        <v>39.1</v>
      </c>
      <c r="H20" s="302">
        <v>0.3</v>
      </c>
      <c r="I20" s="302">
        <v>3.4</v>
      </c>
      <c r="J20" s="302">
        <v>0.3</v>
      </c>
      <c r="K20" s="302">
        <v>0</v>
      </c>
      <c r="L20" s="302">
        <v>0.4</v>
      </c>
      <c r="M20" s="302">
        <v>0.3</v>
      </c>
      <c r="N20" s="302">
        <v>0.2</v>
      </c>
    </row>
    <row r="21" spans="2:14" x14ac:dyDescent="0.35">
      <c r="B21" s="301" t="s">
        <v>44</v>
      </c>
      <c r="C21" s="301">
        <v>60643</v>
      </c>
      <c r="D21" s="302">
        <v>38.4</v>
      </c>
      <c r="E21" s="302">
        <v>1.2</v>
      </c>
      <c r="F21" s="302">
        <v>1.9</v>
      </c>
      <c r="G21" s="302">
        <v>36</v>
      </c>
      <c r="H21" s="302">
        <v>0.3</v>
      </c>
      <c r="I21" s="302">
        <v>18.100000000000001</v>
      </c>
      <c r="J21" s="302">
        <v>1.7</v>
      </c>
      <c r="K21" s="302">
        <v>0.1</v>
      </c>
      <c r="L21" s="302">
        <v>1.8</v>
      </c>
      <c r="M21" s="302">
        <v>0.3</v>
      </c>
      <c r="N21" s="302">
        <v>0.2</v>
      </c>
    </row>
    <row r="22" spans="2:14" x14ac:dyDescent="0.35">
      <c r="B22" s="301" t="s">
        <v>47</v>
      </c>
      <c r="C22" s="301">
        <v>58237</v>
      </c>
      <c r="D22" s="302">
        <v>48.2</v>
      </c>
      <c r="E22" s="302">
        <v>0.8</v>
      </c>
      <c r="F22" s="302">
        <v>2.2999999999999998</v>
      </c>
      <c r="G22" s="302">
        <v>42.4</v>
      </c>
      <c r="H22" s="302">
        <v>0.4</v>
      </c>
      <c r="I22" s="302">
        <v>0.6</v>
      </c>
      <c r="J22" s="302">
        <v>1.2</v>
      </c>
      <c r="K22" s="302">
        <v>0.2</v>
      </c>
      <c r="L22" s="302">
        <v>3.1</v>
      </c>
      <c r="M22" s="302">
        <v>0.3</v>
      </c>
      <c r="N22" s="302">
        <v>0.5</v>
      </c>
    </row>
    <row r="23" spans="2:14" x14ac:dyDescent="0.35">
      <c r="B23" s="303" t="s">
        <v>50</v>
      </c>
      <c r="C23" s="303">
        <v>37296</v>
      </c>
      <c r="D23" s="305">
        <v>18.7</v>
      </c>
      <c r="E23" s="305">
        <v>1</v>
      </c>
      <c r="F23" s="305">
        <v>44.1</v>
      </c>
      <c r="G23" s="305">
        <v>4.7</v>
      </c>
      <c r="H23" s="305">
        <v>0.2</v>
      </c>
      <c r="I23" s="305">
        <v>4.9000000000000004</v>
      </c>
      <c r="J23" s="305">
        <v>25.2</v>
      </c>
      <c r="K23" s="305">
        <v>0</v>
      </c>
      <c r="L23" s="305">
        <v>1.1000000000000001</v>
      </c>
      <c r="M23" s="305">
        <v>0</v>
      </c>
      <c r="N23" s="305">
        <v>0.1</v>
      </c>
    </row>
  </sheetData>
  <hyperlinks>
    <hyperlink ref="B1" location="_Toc178675281" display="_Toc178675281" xr:uid="{F91C3863-249C-43B6-A15F-75BF2D6AAD3A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3637-8ABE-4179-8A4A-C12B99631CB7}">
  <sheetPr>
    <tabColor rgb="FFC00000"/>
  </sheetPr>
  <dimension ref="A1:J22"/>
  <sheetViews>
    <sheetView workbookViewId="0">
      <selection activeCell="N8" sqref="N8"/>
    </sheetView>
  </sheetViews>
  <sheetFormatPr defaultRowHeight="14.5" x14ac:dyDescent="0.35"/>
  <cols>
    <col min="1" max="1" width="13.90625" customWidth="1"/>
  </cols>
  <sheetData>
    <row r="1" spans="1:10" x14ac:dyDescent="0.35">
      <c r="A1" s="35" t="s">
        <v>1199</v>
      </c>
    </row>
    <row r="2" spans="1:10" ht="52" x14ac:dyDescent="0.35">
      <c r="A2" s="311" t="s">
        <v>0</v>
      </c>
      <c r="B2" s="312" t="s">
        <v>250</v>
      </c>
      <c r="C2" s="300" t="s">
        <v>883</v>
      </c>
      <c r="D2" s="300" t="s">
        <v>884</v>
      </c>
      <c r="E2" s="300" t="s">
        <v>885</v>
      </c>
      <c r="F2" s="300" t="s">
        <v>886</v>
      </c>
      <c r="G2" s="300" t="s">
        <v>887</v>
      </c>
      <c r="H2" s="300" t="s">
        <v>888</v>
      </c>
      <c r="I2" s="300" t="s">
        <v>889</v>
      </c>
      <c r="J2" s="300" t="s">
        <v>747</v>
      </c>
    </row>
    <row r="3" spans="1:10" x14ac:dyDescent="0.35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5">
      <c r="A4" s="96" t="s">
        <v>890</v>
      </c>
      <c r="B4" s="301">
        <v>756339</v>
      </c>
      <c r="C4" s="96">
        <v>24.6</v>
      </c>
      <c r="D4" s="96">
        <v>42.5</v>
      </c>
      <c r="E4" s="96">
        <v>5.9</v>
      </c>
      <c r="F4" s="96">
        <v>0.5</v>
      </c>
      <c r="G4" s="96">
        <v>3.6</v>
      </c>
      <c r="H4" s="96">
        <v>22.5</v>
      </c>
      <c r="I4" s="96">
        <v>0.3</v>
      </c>
      <c r="J4" s="96">
        <v>0.1</v>
      </c>
    </row>
    <row r="5" spans="1:10" x14ac:dyDescent="0.35">
      <c r="A5" s="96"/>
      <c r="B5" s="301"/>
      <c r="C5" s="96"/>
      <c r="D5" s="96"/>
      <c r="E5" s="96"/>
      <c r="F5" s="96"/>
      <c r="G5" s="96"/>
      <c r="H5" s="96"/>
      <c r="I5" s="96"/>
      <c r="J5" s="96"/>
    </row>
    <row r="6" spans="1:10" x14ac:dyDescent="0.35">
      <c r="A6" s="96" t="s">
        <v>3</v>
      </c>
      <c r="B6" s="301">
        <v>414119</v>
      </c>
      <c r="C6" s="96">
        <v>15.8</v>
      </c>
      <c r="D6" s="96">
        <v>40.5</v>
      </c>
      <c r="E6" s="96">
        <v>1.4</v>
      </c>
      <c r="F6" s="96">
        <v>0.5</v>
      </c>
      <c r="G6" s="96">
        <v>4.3</v>
      </c>
      <c r="H6" s="96">
        <v>37</v>
      </c>
      <c r="I6" s="96">
        <v>0.5</v>
      </c>
      <c r="J6" s="96">
        <v>0.1</v>
      </c>
    </row>
    <row r="7" spans="1:10" x14ac:dyDescent="0.35">
      <c r="A7" s="96" t="s">
        <v>7</v>
      </c>
      <c r="B7" s="301">
        <v>342220</v>
      </c>
      <c r="C7" s="96">
        <v>35.200000000000003</v>
      </c>
      <c r="D7" s="96">
        <v>44.9</v>
      </c>
      <c r="E7" s="96">
        <v>11.4</v>
      </c>
      <c r="F7" s="96">
        <v>0.5</v>
      </c>
      <c r="G7" s="96">
        <v>2.8</v>
      </c>
      <c r="H7" s="96">
        <v>4.9000000000000004</v>
      </c>
      <c r="I7" s="96">
        <v>0.1</v>
      </c>
      <c r="J7" s="96">
        <v>0.2</v>
      </c>
    </row>
    <row r="8" spans="1:10" x14ac:dyDescent="0.35">
      <c r="A8" s="96"/>
      <c r="B8" s="301"/>
      <c r="C8" s="96"/>
      <c r="D8" s="96"/>
      <c r="E8" s="96"/>
      <c r="F8" s="96"/>
      <c r="G8" s="96"/>
      <c r="H8" s="96"/>
      <c r="I8" s="96"/>
      <c r="J8" s="96"/>
    </row>
    <row r="9" spans="1:10" x14ac:dyDescent="0.35">
      <c r="A9" s="96" t="s">
        <v>11</v>
      </c>
      <c r="B9" s="301">
        <v>33273</v>
      </c>
      <c r="C9" s="96">
        <v>21.8</v>
      </c>
      <c r="D9" s="96">
        <v>40</v>
      </c>
      <c r="E9" s="96">
        <v>1.2</v>
      </c>
      <c r="F9" s="96">
        <v>2.8</v>
      </c>
      <c r="G9" s="96">
        <v>5.0999999999999996</v>
      </c>
      <c r="H9" s="96">
        <v>28.7</v>
      </c>
      <c r="I9" s="96">
        <v>0.2</v>
      </c>
      <c r="J9" s="96">
        <v>0.2</v>
      </c>
    </row>
    <row r="10" spans="1:10" x14ac:dyDescent="0.35">
      <c r="A10" s="96" t="s">
        <v>15</v>
      </c>
      <c r="B10" s="301">
        <v>74795</v>
      </c>
      <c r="C10" s="96">
        <v>16.600000000000001</v>
      </c>
      <c r="D10" s="96">
        <v>37.1</v>
      </c>
      <c r="E10" s="96">
        <v>0.6</v>
      </c>
      <c r="F10" s="96">
        <v>0.8</v>
      </c>
      <c r="G10" s="96">
        <v>4.9000000000000004</v>
      </c>
      <c r="H10" s="96">
        <v>39.299999999999997</v>
      </c>
      <c r="I10" s="96">
        <v>0.4</v>
      </c>
      <c r="J10" s="96">
        <v>0.2</v>
      </c>
    </row>
    <row r="11" spans="1:10" x14ac:dyDescent="0.35">
      <c r="A11" s="96" t="s">
        <v>18</v>
      </c>
      <c r="B11" s="301">
        <v>28197</v>
      </c>
      <c r="C11" s="96">
        <v>19.8</v>
      </c>
      <c r="D11" s="96">
        <v>43.8</v>
      </c>
      <c r="E11" s="96">
        <v>0.6</v>
      </c>
      <c r="F11" s="96">
        <v>0.4</v>
      </c>
      <c r="G11" s="96">
        <v>8.8000000000000007</v>
      </c>
      <c r="H11" s="96">
        <v>26</v>
      </c>
      <c r="I11" s="96">
        <v>0.5</v>
      </c>
      <c r="J11" s="96">
        <v>0.1</v>
      </c>
    </row>
    <row r="12" spans="1:10" x14ac:dyDescent="0.35">
      <c r="A12" s="96" t="s">
        <v>22</v>
      </c>
      <c r="B12" s="301">
        <v>39907</v>
      </c>
      <c r="C12" s="96">
        <v>25.1</v>
      </c>
      <c r="D12" s="96">
        <v>43.5</v>
      </c>
      <c r="E12" s="96">
        <v>14.1</v>
      </c>
      <c r="F12" s="96">
        <v>0.2</v>
      </c>
      <c r="G12" s="96">
        <v>2.2999999999999998</v>
      </c>
      <c r="H12" s="96">
        <v>14.8</v>
      </c>
      <c r="I12" s="302">
        <v>0</v>
      </c>
      <c r="J12" s="302">
        <v>0</v>
      </c>
    </row>
    <row r="13" spans="1:10" x14ac:dyDescent="0.35">
      <c r="A13" s="96" t="s">
        <v>25</v>
      </c>
      <c r="B13" s="301">
        <v>21614</v>
      </c>
      <c r="C13" s="96">
        <v>31.3</v>
      </c>
      <c r="D13" s="96">
        <v>33.299999999999997</v>
      </c>
      <c r="E13" s="96">
        <v>28.8</v>
      </c>
      <c r="F13" s="96">
        <v>0.5</v>
      </c>
      <c r="G13" s="96">
        <v>1.7</v>
      </c>
      <c r="H13" s="96">
        <v>4.4000000000000004</v>
      </c>
      <c r="I13" s="302">
        <v>0</v>
      </c>
      <c r="J13" s="96">
        <v>0.1</v>
      </c>
    </row>
    <row r="14" spans="1:10" x14ac:dyDescent="0.35">
      <c r="A14" s="96" t="s">
        <v>26</v>
      </c>
      <c r="B14" s="301">
        <v>144630</v>
      </c>
      <c r="C14" s="96">
        <v>15.2</v>
      </c>
      <c r="D14" s="96">
        <v>37.700000000000003</v>
      </c>
      <c r="E14" s="96">
        <v>0.3</v>
      </c>
      <c r="F14" s="96">
        <v>0.3</v>
      </c>
      <c r="G14" s="96">
        <v>4.0999999999999996</v>
      </c>
      <c r="H14" s="96">
        <v>41.3</v>
      </c>
      <c r="I14" s="96">
        <v>1.1000000000000001</v>
      </c>
      <c r="J14" s="96">
        <v>0.1</v>
      </c>
    </row>
    <row r="15" spans="1:10" x14ac:dyDescent="0.35">
      <c r="A15" s="96" t="s">
        <v>29</v>
      </c>
      <c r="B15" s="301">
        <v>28890</v>
      </c>
      <c r="C15" s="96">
        <v>25.2</v>
      </c>
      <c r="D15" s="96">
        <v>45.6</v>
      </c>
      <c r="E15" s="96">
        <v>16.7</v>
      </c>
      <c r="F15" s="96">
        <v>0.7</v>
      </c>
      <c r="G15" s="96">
        <v>4</v>
      </c>
      <c r="H15" s="96">
        <v>7.2</v>
      </c>
      <c r="I15" s="96">
        <v>0.1</v>
      </c>
      <c r="J15" s="96">
        <v>0.5</v>
      </c>
    </row>
    <row r="16" spans="1:10" x14ac:dyDescent="0.35">
      <c r="A16" s="96" t="s">
        <v>32</v>
      </c>
      <c r="B16" s="301">
        <v>67820</v>
      </c>
      <c r="C16" s="96">
        <v>36.299999999999997</v>
      </c>
      <c r="D16" s="96">
        <v>48.5</v>
      </c>
      <c r="E16" s="96">
        <v>5.6</v>
      </c>
      <c r="F16" s="96">
        <v>0.4</v>
      </c>
      <c r="G16" s="96">
        <v>1.2</v>
      </c>
      <c r="H16" s="96">
        <v>7.9</v>
      </c>
      <c r="I16" s="302">
        <v>0</v>
      </c>
      <c r="J16" s="302">
        <v>0</v>
      </c>
    </row>
    <row r="17" spans="1:10" x14ac:dyDescent="0.35">
      <c r="A17" s="96" t="s">
        <v>35</v>
      </c>
      <c r="B17" s="301">
        <v>28188</v>
      </c>
      <c r="C17" s="96">
        <v>26.9</v>
      </c>
      <c r="D17" s="96">
        <v>54.8</v>
      </c>
      <c r="E17" s="96">
        <v>0.5</v>
      </c>
      <c r="F17" s="96">
        <v>0.5</v>
      </c>
      <c r="G17" s="96">
        <v>3.7</v>
      </c>
      <c r="H17" s="96">
        <v>13.2</v>
      </c>
      <c r="I17" s="96">
        <v>0.2</v>
      </c>
      <c r="J17" s="96">
        <v>0.4</v>
      </c>
    </row>
    <row r="18" spans="1:10" x14ac:dyDescent="0.35">
      <c r="A18" s="96" t="s">
        <v>38</v>
      </c>
      <c r="B18" s="301">
        <v>72437</v>
      </c>
      <c r="C18" s="96">
        <v>37.5</v>
      </c>
      <c r="D18" s="96">
        <v>49.2</v>
      </c>
      <c r="E18" s="96">
        <v>1.9</v>
      </c>
      <c r="F18" s="96">
        <v>0.2</v>
      </c>
      <c r="G18" s="96">
        <v>2.6</v>
      </c>
      <c r="H18" s="96">
        <v>8.5</v>
      </c>
      <c r="I18" s="302">
        <v>0</v>
      </c>
      <c r="J18" s="302">
        <v>0</v>
      </c>
    </row>
    <row r="19" spans="1:10" x14ac:dyDescent="0.35">
      <c r="A19" s="96" t="s">
        <v>41</v>
      </c>
      <c r="B19" s="301">
        <v>60412</v>
      </c>
      <c r="C19" s="96">
        <v>20.2</v>
      </c>
      <c r="D19" s="96">
        <v>51.6</v>
      </c>
      <c r="E19" s="96">
        <v>0.9</v>
      </c>
      <c r="F19" s="96">
        <v>0.2</v>
      </c>
      <c r="G19" s="302">
        <v>3</v>
      </c>
      <c r="H19" s="96">
        <v>24</v>
      </c>
      <c r="I19" s="96">
        <v>0.1</v>
      </c>
      <c r="J19" s="302">
        <v>0</v>
      </c>
    </row>
    <row r="20" spans="1:10" x14ac:dyDescent="0.35">
      <c r="A20" s="96" t="s">
        <v>44</v>
      </c>
      <c r="B20" s="301">
        <v>60643</v>
      </c>
      <c r="C20" s="96">
        <v>39.700000000000003</v>
      </c>
      <c r="D20" s="96">
        <v>43.2</v>
      </c>
      <c r="E20" s="96">
        <v>2.5</v>
      </c>
      <c r="F20" s="96">
        <v>0.6</v>
      </c>
      <c r="G20" s="96">
        <v>2.8</v>
      </c>
      <c r="H20" s="96">
        <v>11</v>
      </c>
      <c r="I20" s="96">
        <v>0.1</v>
      </c>
      <c r="J20" s="96">
        <v>0.1</v>
      </c>
    </row>
    <row r="21" spans="1:10" x14ac:dyDescent="0.35">
      <c r="A21" s="96" t="s">
        <v>47</v>
      </c>
      <c r="B21" s="301">
        <v>58237</v>
      </c>
      <c r="C21" s="96">
        <v>23.4</v>
      </c>
      <c r="D21" s="96">
        <v>45.1</v>
      </c>
      <c r="E21" s="96">
        <v>1.1000000000000001</v>
      </c>
      <c r="F21" s="96">
        <v>0.3</v>
      </c>
      <c r="G21" s="302">
        <v>5</v>
      </c>
      <c r="H21" s="96">
        <v>24.7</v>
      </c>
      <c r="I21" s="96">
        <v>0.1</v>
      </c>
      <c r="J21" s="96">
        <v>0.3</v>
      </c>
    </row>
    <row r="22" spans="1:10" x14ac:dyDescent="0.35">
      <c r="A22" s="98" t="s">
        <v>50</v>
      </c>
      <c r="B22" s="303">
        <v>37296</v>
      </c>
      <c r="C22" s="98">
        <v>13.7</v>
      </c>
      <c r="D22" s="98">
        <v>21.7</v>
      </c>
      <c r="E22" s="98">
        <v>49.3</v>
      </c>
      <c r="F22" s="98">
        <v>0.2</v>
      </c>
      <c r="G22" s="98">
        <v>3.1</v>
      </c>
      <c r="H22" s="98">
        <v>11.7</v>
      </c>
      <c r="I22" s="305">
        <v>0</v>
      </c>
      <c r="J22" s="98">
        <v>0.2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16DA-E3A2-4B67-B763-E1FAF0959286}">
  <sheetPr>
    <tabColor rgb="FFC00000"/>
  </sheetPr>
  <dimension ref="A1:N21"/>
  <sheetViews>
    <sheetView workbookViewId="0">
      <selection activeCell="R15" sqref="R15"/>
    </sheetView>
  </sheetViews>
  <sheetFormatPr defaultRowHeight="14.5" x14ac:dyDescent="0.35"/>
  <sheetData>
    <row r="1" spans="1:14" ht="16" x14ac:dyDescent="0.35">
      <c r="A1" s="536" t="s">
        <v>1200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190"/>
      <c r="N1" s="190"/>
    </row>
    <row r="2" spans="1:14" ht="52" x14ac:dyDescent="0.35">
      <c r="A2" s="313" t="s">
        <v>0</v>
      </c>
      <c r="B2" s="314" t="s">
        <v>250</v>
      </c>
      <c r="C2" s="315" t="s">
        <v>891</v>
      </c>
      <c r="D2" s="315" t="s">
        <v>892</v>
      </c>
      <c r="E2" s="315" t="s">
        <v>893</v>
      </c>
      <c r="F2" s="315" t="s">
        <v>887</v>
      </c>
      <c r="G2" s="315" t="s">
        <v>894</v>
      </c>
      <c r="H2" s="315" t="s">
        <v>895</v>
      </c>
      <c r="I2" s="315" t="s">
        <v>896</v>
      </c>
      <c r="J2" s="315" t="s">
        <v>897</v>
      </c>
      <c r="K2" s="315" t="s">
        <v>880</v>
      </c>
      <c r="L2" s="315" t="s">
        <v>881</v>
      </c>
      <c r="M2" s="300" t="s">
        <v>898</v>
      </c>
      <c r="N2" s="315" t="s">
        <v>110</v>
      </c>
    </row>
    <row r="3" spans="1:14" x14ac:dyDescent="0.35">
      <c r="A3" s="96" t="s">
        <v>1</v>
      </c>
      <c r="B3" s="301">
        <v>756339</v>
      </c>
      <c r="C3" s="96">
        <v>80.7</v>
      </c>
      <c r="D3" s="96">
        <v>4.2</v>
      </c>
      <c r="E3" s="96">
        <v>1.1000000000000001</v>
      </c>
      <c r="F3" s="96">
        <v>0.5</v>
      </c>
      <c r="G3" s="96">
        <v>8.5</v>
      </c>
      <c r="H3" s="96">
        <v>0.1</v>
      </c>
      <c r="I3" s="96">
        <v>0.6</v>
      </c>
      <c r="J3" s="96">
        <v>0.6</v>
      </c>
      <c r="K3" s="96">
        <v>0.1</v>
      </c>
      <c r="L3" s="96">
        <v>3.3</v>
      </c>
      <c r="M3" s="302">
        <v>0</v>
      </c>
      <c r="N3" s="96">
        <v>0.2</v>
      </c>
    </row>
    <row r="4" spans="1:14" x14ac:dyDescent="0.35">
      <c r="A4" s="96"/>
      <c r="B4" s="301"/>
      <c r="C4" s="96"/>
      <c r="D4" s="96"/>
      <c r="E4" s="96"/>
      <c r="F4" s="96"/>
      <c r="G4" s="96"/>
      <c r="H4" s="96"/>
      <c r="I4" s="96"/>
      <c r="J4" s="96"/>
      <c r="K4" s="96"/>
      <c r="L4" s="96"/>
      <c r="M4" s="302"/>
      <c r="N4" s="96"/>
    </row>
    <row r="5" spans="1:14" x14ac:dyDescent="0.35">
      <c r="A5" s="96" t="s">
        <v>3</v>
      </c>
      <c r="B5" s="301">
        <v>414119</v>
      </c>
      <c r="C5" s="96">
        <v>84.4</v>
      </c>
      <c r="D5" s="96">
        <v>7.5</v>
      </c>
      <c r="E5" s="96">
        <v>1.7</v>
      </c>
      <c r="F5" s="96">
        <v>0.6</v>
      </c>
      <c r="G5" s="96">
        <v>0.3</v>
      </c>
      <c r="H5" s="96">
        <v>0.1</v>
      </c>
      <c r="I5" s="96">
        <v>0.6</v>
      </c>
      <c r="J5" s="96">
        <v>0.1</v>
      </c>
      <c r="K5" s="96">
        <v>0.1</v>
      </c>
      <c r="L5" s="96">
        <v>4.7</v>
      </c>
      <c r="M5" s="302">
        <v>0</v>
      </c>
      <c r="N5" s="96">
        <v>0.1</v>
      </c>
    </row>
    <row r="6" spans="1:14" x14ac:dyDescent="0.35">
      <c r="A6" s="96" t="s">
        <v>7</v>
      </c>
      <c r="B6" s="301">
        <v>342220</v>
      </c>
      <c r="C6" s="96">
        <v>76.099999999999994</v>
      </c>
      <c r="D6" s="96">
        <v>0.3</v>
      </c>
      <c r="E6" s="96">
        <v>0.5</v>
      </c>
      <c r="F6" s="96">
        <v>0.4</v>
      </c>
      <c r="G6" s="96">
        <v>18.5</v>
      </c>
      <c r="H6" s="302">
        <v>0</v>
      </c>
      <c r="I6" s="96">
        <v>0.7</v>
      </c>
      <c r="J6" s="96">
        <v>1.3</v>
      </c>
      <c r="K6" s="96">
        <v>0.1</v>
      </c>
      <c r="L6" s="96">
        <v>1.8</v>
      </c>
      <c r="M6" s="96">
        <v>0.1</v>
      </c>
      <c r="N6" s="96">
        <v>0.3</v>
      </c>
    </row>
    <row r="7" spans="1:14" x14ac:dyDescent="0.35">
      <c r="A7" s="96"/>
      <c r="B7" s="301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35">
      <c r="A8" s="96" t="s">
        <v>318</v>
      </c>
      <c r="B8" s="301">
        <v>33273</v>
      </c>
      <c r="C8" s="302">
        <v>74</v>
      </c>
      <c r="D8" s="96">
        <v>12.9</v>
      </c>
      <c r="E8" s="96">
        <v>0.3</v>
      </c>
      <c r="F8" s="96">
        <v>0.5</v>
      </c>
      <c r="G8" s="96">
        <v>6.7</v>
      </c>
      <c r="H8" s="96">
        <v>0.1</v>
      </c>
      <c r="I8" s="96">
        <v>0.4</v>
      </c>
      <c r="J8" s="302">
        <v>1</v>
      </c>
      <c r="K8" s="96">
        <v>0.3</v>
      </c>
      <c r="L8" s="96">
        <v>2.6</v>
      </c>
      <c r="M8" s="302">
        <v>0</v>
      </c>
      <c r="N8" s="96">
        <v>1.1000000000000001</v>
      </c>
    </row>
    <row r="9" spans="1:14" x14ac:dyDescent="0.35">
      <c r="A9" s="96" t="s">
        <v>15</v>
      </c>
      <c r="B9" s="301">
        <v>74795</v>
      </c>
      <c r="C9" s="96">
        <v>32.1</v>
      </c>
      <c r="D9" s="96">
        <v>33.9</v>
      </c>
      <c r="E9" s="96">
        <v>5.6</v>
      </c>
      <c r="F9" s="302">
        <v>1</v>
      </c>
      <c r="G9" s="96">
        <v>0.1</v>
      </c>
      <c r="H9" s="96">
        <v>0.3</v>
      </c>
      <c r="I9" s="96">
        <v>2.8</v>
      </c>
      <c r="J9" s="96">
        <v>0.2</v>
      </c>
      <c r="K9" s="96">
        <v>0.2</v>
      </c>
      <c r="L9" s="96">
        <v>23.6</v>
      </c>
      <c r="M9" s="302">
        <v>0</v>
      </c>
      <c r="N9" s="96">
        <v>0.4</v>
      </c>
    </row>
    <row r="10" spans="1:14" x14ac:dyDescent="0.35">
      <c r="A10" s="96" t="s">
        <v>18</v>
      </c>
      <c r="B10" s="301">
        <v>28197</v>
      </c>
      <c r="C10" s="96">
        <v>96.8</v>
      </c>
      <c r="D10" s="96">
        <v>1.4</v>
      </c>
      <c r="E10" s="96">
        <v>0.2</v>
      </c>
      <c r="F10" s="96">
        <v>0.3</v>
      </c>
      <c r="G10" s="96">
        <v>0.1</v>
      </c>
      <c r="H10" s="302">
        <v>0</v>
      </c>
      <c r="I10" s="96">
        <v>0.1</v>
      </c>
      <c r="J10" s="302">
        <v>0</v>
      </c>
      <c r="K10" s="96">
        <v>0.1</v>
      </c>
      <c r="L10" s="96">
        <v>0.9</v>
      </c>
      <c r="M10" s="302">
        <v>0</v>
      </c>
      <c r="N10" s="96">
        <v>0.1</v>
      </c>
    </row>
    <row r="11" spans="1:14" x14ac:dyDescent="0.35">
      <c r="A11" s="96" t="s">
        <v>22</v>
      </c>
      <c r="B11" s="301">
        <v>39907</v>
      </c>
      <c r="C11" s="96">
        <v>85.2</v>
      </c>
      <c r="D11" s="96">
        <v>0.3</v>
      </c>
      <c r="E11" s="96">
        <v>0.4</v>
      </c>
      <c r="F11" s="96">
        <v>0.2</v>
      </c>
      <c r="G11" s="96">
        <v>13.6</v>
      </c>
      <c r="H11" s="302">
        <v>0</v>
      </c>
      <c r="I11" s="96">
        <v>0.1</v>
      </c>
      <c r="J11" s="96">
        <v>0.2</v>
      </c>
      <c r="K11" s="302">
        <v>0</v>
      </c>
      <c r="L11" s="96">
        <v>0.1</v>
      </c>
      <c r="M11" s="302">
        <v>0</v>
      </c>
      <c r="N11" s="302">
        <v>0</v>
      </c>
    </row>
    <row r="12" spans="1:14" x14ac:dyDescent="0.35">
      <c r="A12" s="96" t="s">
        <v>25</v>
      </c>
      <c r="B12" s="301">
        <v>21614</v>
      </c>
      <c r="C12" s="96">
        <v>66.8</v>
      </c>
      <c r="D12" s="96">
        <v>0.1</v>
      </c>
      <c r="E12" s="96">
        <v>0.3</v>
      </c>
      <c r="F12" s="96">
        <v>0.3</v>
      </c>
      <c r="G12" s="96">
        <v>31.5</v>
      </c>
      <c r="H12" s="302">
        <v>0</v>
      </c>
      <c r="I12" s="96">
        <v>0.1</v>
      </c>
      <c r="J12" s="96">
        <v>0.4</v>
      </c>
      <c r="K12" s="96">
        <v>0.2</v>
      </c>
      <c r="L12" s="96">
        <v>0.4</v>
      </c>
      <c r="M12" s="302">
        <v>0</v>
      </c>
      <c r="N12" s="96">
        <v>0.1</v>
      </c>
    </row>
    <row r="13" spans="1:14" x14ac:dyDescent="0.35">
      <c r="A13" s="96" t="s">
        <v>26</v>
      </c>
      <c r="B13" s="301">
        <v>144630</v>
      </c>
      <c r="C13" s="96">
        <v>97.1</v>
      </c>
      <c r="D13" s="96">
        <v>0.4</v>
      </c>
      <c r="E13" s="302">
        <v>1</v>
      </c>
      <c r="F13" s="96">
        <v>0.9</v>
      </c>
      <c r="G13" s="302">
        <v>0</v>
      </c>
      <c r="H13" s="302">
        <v>0</v>
      </c>
      <c r="I13" s="96">
        <v>0.1</v>
      </c>
      <c r="J13" s="302">
        <v>0</v>
      </c>
      <c r="K13" s="302">
        <v>0</v>
      </c>
      <c r="L13" s="96">
        <v>0.4</v>
      </c>
      <c r="M13" s="302">
        <v>0</v>
      </c>
      <c r="N13" s="96">
        <v>0.1</v>
      </c>
    </row>
    <row r="14" spans="1:14" x14ac:dyDescent="0.35">
      <c r="A14" s="96" t="s">
        <v>29</v>
      </c>
      <c r="B14" s="301">
        <v>28890</v>
      </c>
      <c r="C14" s="96">
        <v>79.599999999999994</v>
      </c>
      <c r="D14" s="96">
        <v>0.3</v>
      </c>
      <c r="E14" s="96">
        <v>0.4</v>
      </c>
      <c r="F14" s="96">
        <v>0.7</v>
      </c>
      <c r="G14" s="96">
        <v>4.9000000000000004</v>
      </c>
      <c r="H14" s="302">
        <v>0</v>
      </c>
      <c r="I14" s="96">
        <v>0.4</v>
      </c>
      <c r="J14" s="96">
        <v>9.4</v>
      </c>
      <c r="K14" s="96">
        <v>0.1</v>
      </c>
      <c r="L14" s="96">
        <v>3.7</v>
      </c>
      <c r="M14" s="96">
        <v>0.1</v>
      </c>
      <c r="N14" s="96">
        <v>0.5</v>
      </c>
    </row>
    <row r="15" spans="1:14" x14ac:dyDescent="0.35">
      <c r="A15" s="96" t="s">
        <v>32</v>
      </c>
      <c r="B15" s="301">
        <v>67820</v>
      </c>
      <c r="C15" s="302">
        <v>71</v>
      </c>
      <c r="D15" s="96">
        <v>0.1</v>
      </c>
      <c r="E15" s="96">
        <v>0.5</v>
      </c>
      <c r="F15" s="96">
        <v>0.4</v>
      </c>
      <c r="G15" s="96">
        <v>25.1</v>
      </c>
      <c r="H15" s="302">
        <v>0</v>
      </c>
      <c r="I15" s="96">
        <v>1.1000000000000001</v>
      </c>
      <c r="J15" s="96">
        <v>0.3</v>
      </c>
      <c r="K15" s="302">
        <v>0</v>
      </c>
      <c r="L15" s="96">
        <v>1.2</v>
      </c>
      <c r="M15" s="96">
        <v>0.1</v>
      </c>
      <c r="N15" s="96">
        <v>0.1</v>
      </c>
    </row>
    <row r="16" spans="1:14" x14ac:dyDescent="0.35">
      <c r="A16" s="96" t="s">
        <v>35</v>
      </c>
      <c r="B16" s="301">
        <v>28188</v>
      </c>
      <c r="C16" s="96">
        <v>95.9</v>
      </c>
      <c r="D16" s="96">
        <v>0.6</v>
      </c>
      <c r="E16" s="96">
        <v>0.4</v>
      </c>
      <c r="F16" s="96">
        <v>0.3</v>
      </c>
      <c r="G16" s="96">
        <v>0.1</v>
      </c>
      <c r="H16" s="302">
        <v>0</v>
      </c>
      <c r="I16" s="96">
        <v>0.3</v>
      </c>
      <c r="J16" s="96">
        <v>0.1</v>
      </c>
      <c r="K16" s="96">
        <v>0.1</v>
      </c>
      <c r="L16" s="302">
        <v>2</v>
      </c>
      <c r="M16" s="302">
        <v>0</v>
      </c>
      <c r="N16" s="96">
        <v>0.2</v>
      </c>
    </row>
    <row r="17" spans="1:14" x14ac:dyDescent="0.35">
      <c r="A17" s="96" t="s">
        <v>38</v>
      </c>
      <c r="B17" s="301">
        <v>72437</v>
      </c>
      <c r="C17" s="96">
        <v>82.5</v>
      </c>
      <c r="D17" s="96">
        <v>0.1</v>
      </c>
      <c r="E17" s="96">
        <v>0.6</v>
      </c>
      <c r="F17" s="96">
        <v>0.6</v>
      </c>
      <c r="G17" s="96">
        <v>13.3</v>
      </c>
      <c r="H17" s="302">
        <v>0</v>
      </c>
      <c r="I17" s="96">
        <v>0.8</v>
      </c>
      <c r="J17" s="96">
        <v>0.6</v>
      </c>
      <c r="K17" s="302">
        <v>0</v>
      </c>
      <c r="L17" s="96">
        <v>1.1000000000000001</v>
      </c>
      <c r="M17" s="96">
        <v>0.2</v>
      </c>
      <c r="N17" s="96">
        <v>0.1</v>
      </c>
    </row>
    <row r="18" spans="1:14" x14ac:dyDescent="0.35">
      <c r="A18" s="96" t="s">
        <v>41</v>
      </c>
      <c r="B18" s="301">
        <v>60412</v>
      </c>
      <c r="C18" s="96">
        <v>93.4</v>
      </c>
      <c r="D18" s="96">
        <v>0.3</v>
      </c>
      <c r="E18" s="96">
        <v>0.9</v>
      </c>
      <c r="F18" s="96">
        <v>0.3</v>
      </c>
      <c r="G18" s="96">
        <v>4.2</v>
      </c>
      <c r="H18" s="96">
        <v>0.1</v>
      </c>
      <c r="I18" s="96">
        <v>0.2</v>
      </c>
      <c r="J18" s="96">
        <v>0.1</v>
      </c>
      <c r="K18" s="302">
        <v>0</v>
      </c>
      <c r="L18" s="96">
        <v>0.4</v>
      </c>
      <c r="M18" s="96">
        <v>0.1</v>
      </c>
      <c r="N18" s="302">
        <v>0</v>
      </c>
    </row>
    <row r="19" spans="1:14" x14ac:dyDescent="0.35">
      <c r="A19" s="96" t="s">
        <v>44</v>
      </c>
      <c r="B19" s="301">
        <v>60643</v>
      </c>
      <c r="C19" s="96">
        <v>77.900000000000006</v>
      </c>
      <c r="D19" s="96">
        <v>0.2</v>
      </c>
      <c r="E19" s="96">
        <v>0.5</v>
      </c>
      <c r="F19" s="96">
        <v>0.5</v>
      </c>
      <c r="G19" s="96">
        <v>17.5</v>
      </c>
      <c r="H19" s="302">
        <v>0</v>
      </c>
      <c r="I19" s="302">
        <v>1</v>
      </c>
      <c r="J19" s="96">
        <v>0.6</v>
      </c>
      <c r="K19" s="302">
        <v>0</v>
      </c>
      <c r="L19" s="96">
        <v>1.4</v>
      </c>
      <c r="M19" s="302">
        <v>0</v>
      </c>
      <c r="N19" s="96">
        <v>0.3</v>
      </c>
    </row>
    <row r="20" spans="1:14" x14ac:dyDescent="0.35">
      <c r="A20" s="96" t="s">
        <v>47</v>
      </c>
      <c r="B20" s="301">
        <v>58237</v>
      </c>
      <c r="C20" s="96">
        <v>94.2</v>
      </c>
      <c r="D20" s="96">
        <v>0.5</v>
      </c>
      <c r="E20" s="96">
        <v>0.9</v>
      </c>
      <c r="F20" s="96">
        <v>0.2</v>
      </c>
      <c r="G20" s="96">
        <v>1.1000000000000001</v>
      </c>
      <c r="H20" s="302">
        <v>0</v>
      </c>
      <c r="I20" s="96">
        <v>0.1</v>
      </c>
      <c r="J20" s="96">
        <v>0.1</v>
      </c>
      <c r="K20" s="96">
        <v>0.1</v>
      </c>
      <c r="L20" s="96">
        <v>2.4</v>
      </c>
      <c r="M20" s="302">
        <v>0</v>
      </c>
      <c r="N20" s="96">
        <v>0.2</v>
      </c>
    </row>
    <row r="21" spans="1:14" x14ac:dyDescent="0.35">
      <c r="A21" s="98" t="s">
        <v>50</v>
      </c>
      <c r="B21" s="303">
        <v>37296</v>
      </c>
      <c r="C21" s="98">
        <v>77.7</v>
      </c>
      <c r="D21" s="98">
        <v>0.1</v>
      </c>
      <c r="E21" s="305">
        <v>0</v>
      </c>
      <c r="F21" s="98">
        <v>0.1</v>
      </c>
      <c r="G21" s="98">
        <v>20.5</v>
      </c>
      <c r="H21" s="305">
        <v>0</v>
      </c>
      <c r="I21" s="98">
        <v>0.2</v>
      </c>
      <c r="J21" s="98">
        <v>0.7</v>
      </c>
      <c r="K21" s="305">
        <v>0</v>
      </c>
      <c r="L21" s="98">
        <v>0.6</v>
      </c>
      <c r="M21" s="305">
        <v>0</v>
      </c>
      <c r="N21" s="98">
        <v>0.1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678EB-3962-4D88-894E-8D42FCBCE6C4}">
  <sheetPr>
    <tabColor rgb="FFC00000"/>
  </sheetPr>
  <dimension ref="A1:M21"/>
  <sheetViews>
    <sheetView workbookViewId="0">
      <selection activeCell="H25" sqref="H25"/>
    </sheetView>
  </sheetViews>
  <sheetFormatPr defaultRowHeight="14.5" x14ac:dyDescent="0.35"/>
  <sheetData>
    <row r="1" spans="1:13" ht="16" x14ac:dyDescent="0.4">
      <c r="A1" s="393" t="s">
        <v>1201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65" x14ac:dyDescent="0.35">
      <c r="A2" s="304" t="s">
        <v>0</v>
      </c>
      <c r="B2" s="316" t="s">
        <v>250</v>
      </c>
      <c r="C2" s="317" t="s">
        <v>899</v>
      </c>
      <c r="D2" s="317" t="s">
        <v>900</v>
      </c>
      <c r="E2" s="317" t="s">
        <v>901</v>
      </c>
      <c r="F2" s="317" t="s">
        <v>902</v>
      </c>
      <c r="G2" s="317" t="s">
        <v>886</v>
      </c>
      <c r="H2" s="317" t="s">
        <v>903</v>
      </c>
      <c r="I2" s="317" t="s">
        <v>904</v>
      </c>
      <c r="J2" s="317" t="s">
        <v>905</v>
      </c>
      <c r="K2" s="300" t="s">
        <v>906</v>
      </c>
      <c r="L2" s="317" t="s">
        <v>595</v>
      </c>
      <c r="M2" s="299" t="s">
        <v>747</v>
      </c>
    </row>
    <row r="3" spans="1:13" x14ac:dyDescent="0.35">
      <c r="A3" s="96" t="s">
        <v>58</v>
      </c>
      <c r="B3" s="301">
        <v>756339</v>
      </c>
      <c r="C3" s="302">
        <v>46.9</v>
      </c>
      <c r="D3" s="302">
        <v>0.2</v>
      </c>
      <c r="E3" s="302">
        <v>0.2</v>
      </c>
      <c r="F3" s="302">
        <v>0.3</v>
      </c>
      <c r="G3" s="302">
        <v>1.9</v>
      </c>
      <c r="H3" s="302">
        <v>3.7</v>
      </c>
      <c r="I3" s="302">
        <v>0</v>
      </c>
      <c r="J3" s="302">
        <v>12.4</v>
      </c>
      <c r="K3" s="302">
        <v>33.299999999999997</v>
      </c>
      <c r="L3" s="302">
        <v>1</v>
      </c>
      <c r="M3" s="302">
        <v>0.1</v>
      </c>
    </row>
    <row r="4" spans="1:13" x14ac:dyDescent="0.35">
      <c r="A4" s="96"/>
      <c r="B4" s="301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1:13" x14ac:dyDescent="0.35">
      <c r="A5" s="96" t="s">
        <v>3</v>
      </c>
      <c r="B5" s="301">
        <v>414119</v>
      </c>
      <c r="C5" s="302">
        <v>69.2</v>
      </c>
      <c r="D5" s="302">
        <v>0.1</v>
      </c>
      <c r="E5" s="302">
        <v>0.4</v>
      </c>
      <c r="F5" s="302">
        <v>0.2</v>
      </c>
      <c r="G5" s="302">
        <v>0.3</v>
      </c>
      <c r="H5" s="302">
        <v>4.3</v>
      </c>
      <c r="I5" s="302">
        <v>0</v>
      </c>
      <c r="J5" s="302">
        <v>8</v>
      </c>
      <c r="K5" s="302">
        <v>16.899999999999999</v>
      </c>
      <c r="L5" s="302">
        <v>0.5</v>
      </c>
      <c r="M5" s="302">
        <v>0.1</v>
      </c>
    </row>
    <row r="6" spans="1:13" x14ac:dyDescent="0.35">
      <c r="A6" s="96" t="s">
        <v>7</v>
      </c>
      <c r="B6" s="301">
        <v>342220</v>
      </c>
      <c r="C6" s="302">
        <v>19.899999999999999</v>
      </c>
      <c r="D6" s="302">
        <v>0.2</v>
      </c>
      <c r="E6" s="302">
        <v>0.1</v>
      </c>
      <c r="F6" s="302">
        <v>0.5</v>
      </c>
      <c r="G6" s="302">
        <v>3.8</v>
      </c>
      <c r="H6" s="302">
        <v>2.9</v>
      </c>
      <c r="I6" s="302">
        <v>0.1</v>
      </c>
      <c r="J6" s="302">
        <v>17.8</v>
      </c>
      <c r="K6" s="302">
        <v>53</v>
      </c>
      <c r="L6" s="302">
        <v>1.6</v>
      </c>
      <c r="M6" s="302">
        <v>0.1</v>
      </c>
    </row>
    <row r="7" spans="1:13" x14ac:dyDescent="0.35">
      <c r="A7" s="96"/>
      <c r="B7" s="301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</row>
    <row r="8" spans="1:13" x14ac:dyDescent="0.35">
      <c r="A8" s="96" t="s">
        <v>318</v>
      </c>
      <c r="B8" s="301">
        <v>33273</v>
      </c>
      <c r="C8" s="302">
        <v>66.5</v>
      </c>
      <c r="D8" s="302">
        <v>0.2</v>
      </c>
      <c r="E8" s="302">
        <v>0.5</v>
      </c>
      <c r="F8" s="302">
        <v>0.4</v>
      </c>
      <c r="G8" s="302">
        <v>0.5</v>
      </c>
      <c r="H8" s="302">
        <v>5.0999999999999996</v>
      </c>
      <c r="I8" s="302">
        <v>0</v>
      </c>
      <c r="J8" s="302">
        <v>10.199999999999999</v>
      </c>
      <c r="K8" s="302">
        <v>15.2</v>
      </c>
      <c r="L8" s="302">
        <v>1.3</v>
      </c>
      <c r="M8" s="302">
        <v>0.1</v>
      </c>
    </row>
    <row r="9" spans="1:13" x14ac:dyDescent="0.35">
      <c r="A9" s="96" t="s">
        <v>15</v>
      </c>
      <c r="B9" s="301">
        <v>74795</v>
      </c>
      <c r="C9" s="302">
        <v>77.7</v>
      </c>
      <c r="D9" s="302">
        <v>0.2</v>
      </c>
      <c r="E9" s="302">
        <v>0.3</v>
      </c>
      <c r="F9" s="302">
        <v>0.5</v>
      </c>
      <c r="G9" s="302">
        <v>0.2</v>
      </c>
      <c r="H9" s="302">
        <v>3.3</v>
      </c>
      <c r="I9" s="302">
        <v>0</v>
      </c>
      <c r="J9" s="302">
        <v>6.5</v>
      </c>
      <c r="K9" s="302">
        <v>10.9</v>
      </c>
      <c r="L9" s="302">
        <v>0.4</v>
      </c>
      <c r="M9" s="302">
        <v>0.1</v>
      </c>
    </row>
    <row r="10" spans="1:13" x14ac:dyDescent="0.35">
      <c r="A10" s="96" t="s">
        <v>18</v>
      </c>
      <c r="B10" s="301">
        <v>28197</v>
      </c>
      <c r="C10" s="302">
        <v>61.8</v>
      </c>
      <c r="D10" s="302">
        <v>0.3</v>
      </c>
      <c r="E10" s="302">
        <v>0.1</v>
      </c>
      <c r="F10" s="302">
        <v>0.6</v>
      </c>
      <c r="G10" s="302">
        <v>0.5</v>
      </c>
      <c r="H10" s="302">
        <v>14.4</v>
      </c>
      <c r="I10" s="302">
        <v>0</v>
      </c>
      <c r="J10" s="302">
        <v>12.2</v>
      </c>
      <c r="K10" s="302">
        <v>8.6999999999999993</v>
      </c>
      <c r="L10" s="302">
        <v>1</v>
      </c>
      <c r="M10" s="302">
        <v>0.3</v>
      </c>
    </row>
    <row r="11" spans="1:13" x14ac:dyDescent="0.35">
      <c r="A11" s="96" t="s">
        <v>22</v>
      </c>
      <c r="B11" s="301">
        <v>39907</v>
      </c>
      <c r="C11" s="302">
        <v>42.6</v>
      </c>
      <c r="D11" s="302">
        <v>0.1</v>
      </c>
      <c r="E11" s="302">
        <v>0.2</v>
      </c>
      <c r="F11" s="302">
        <v>0</v>
      </c>
      <c r="G11" s="302">
        <v>1.9</v>
      </c>
      <c r="H11" s="302">
        <v>2.2999999999999998</v>
      </c>
      <c r="I11" s="302">
        <v>0</v>
      </c>
      <c r="J11" s="302">
        <v>12.1</v>
      </c>
      <c r="K11" s="302">
        <v>38</v>
      </c>
      <c r="L11" s="302">
        <v>2.7</v>
      </c>
      <c r="M11" s="302">
        <v>0.1</v>
      </c>
    </row>
    <row r="12" spans="1:13" x14ac:dyDescent="0.35">
      <c r="A12" s="96" t="s">
        <v>25</v>
      </c>
      <c r="B12" s="301">
        <v>21614</v>
      </c>
      <c r="C12" s="302">
        <v>20.3</v>
      </c>
      <c r="D12" s="302">
        <v>0.1</v>
      </c>
      <c r="E12" s="302">
        <v>0.1</v>
      </c>
      <c r="F12" s="302">
        <v>0</v>
      </c>
      <c r="G12" s="302">
        <v>4.5999999999999996</v>
      </c>
      <c r="H12" s="302">
        <v>1.3</v>
      </c>
      <c r="I12" s="302">
        <v>0</v>
      </c>
      <c r="J12" s="302">
        <v>11.8</v>
      </c>
      <c r="K12" s="302">
        <v>58.9</v>
      </c>
      <c r="L12" s="302">
        <v>2.9</v>
      </c>
      <c r="M12" s="302">
        <v>0</v>
      </c>
    </row>
    <row r="13" spans="1:13" x14ac:dyDescent="0.35">
      <c r="A13" s="96" t="s">
        <v>26</v>
      </c>
      <c r="B13" s="301">
        <v>144630</v>
      </c>
      <c r="C13" s="302">
        <v>63.9</v>
      </c>
      <c r="D13" s="302">
        <v>0.2</v>
      </c>
      <c r="E13" s="302">
        <v>0.5</v>
      </c>
      <c r="F13" s="302">
        <v>0.2</v>
      </c>
      <c r="G13" s="302">
        <v>0.1</v>
      </c>
      <c r="H13" s="302">
        <v>4.5999999999999996</v>
      </c>
      <c r="I13" s="302">
        <v>0</v>
      </c>
      <c r="J13" s="302">
        <v>11.2</v>
      </c>
      <c r="K13" s="302">
        <v>18.8</v>
      </c>
      <c r="L13" s="302">
        <v>0.4</v>
      </c>
      <c r="M13" s="302">
        <v>0.1</v>
      </c>
    </row>
    <row r="14" spans="1:13" x14ac:dyDescent="0.35">
      <c r="A14" s="96" t="s">
        <v>29</v>
      </c>
      <c r="B14" s="301">
        <v>28890</v>
      </c>
      <c r="C14" s="302">
        <v>33.200000000000003</v>
      </c>
      <c r="D14" s="302">
        <v>0.4</v>
      </c>
      <c r="E14" s="302">
        <v>0.1</v>
      </c>
      <c r="F14" s="302">
        <v>1.1000000000000001</v>
      </c>
      <c r="G14" s="302">
        <v>10.9</v>
      </c>
      <c r="H14" s="302">
        <v>3.1</v>
      </c>
      <c r="I14" s="302">
        <v>0.2</v>
      </c>
      <c r="J14" s="302">
        <v>9.9</v>
      </c>
      <c r="K14" s="302">
        <v>38.200000000000003</v>
      </c>
      <c r="L14" s="302">
        <v>2.8</v>
      </c>
      <c r="M14" s="302">
        <v>0.1</v>
      </c>
    </row>
    <row r="15" spans="1:13" x14ac:dyDescent="0.35">
      <c r="A15" s="96" t="s">
        <v>32</v>
      </c>
      <c r="B15" s="301">
        <v>67820</v>
      </c>
      <c r="C15" s="302">
        <v>20.7</v>
      </c>
      <c r="D15" s="302">
        <v>0.1</v>
      </c>
      <c r="E15" s="302">
        <v>0.1</v>
      </c>
      <c r="F15" s="302">
        <v>0.1</v>
      </c>
      <c r="G15" s="302">
        <v>3.7</v>
      </c>
      <c r="H15" s="302">
        <v>0.3</v>
      </c>
      <c r="I15" s="302">
        <v>0</v>
      </c>
      <c r="J15" s="302">
        <v>17.2</v>
      </c>
      <c r="K15" s="302">
        <v>57.3</v>
      </c>
      <c r="L15" s="302">
        <v>0.5</v>
      </c>
      <c r="M15" s="302">
        <v>0</v>
      </c>
    </row>
    <row r="16" spans="1:13" x14ac:dyDescent="0.35">
      <c r="A16" s="96" t="s">
        <v>35</v>
      </c>
      <c r="B16" s="301">
        <v>28188</v>
      </c>
      <c r="C16" s="302">
        <v>35.200000000000003</v>
      </c>
      <c r="D16" s="302">
        <v>0.2</v>
      </c>
      <c r="E16" s="302">
        <v>0.1</v>
      </c>
      <c r="F16" s="302">
        <v>1.9</v>
      </c>
      <c r="G16" s="302">
        <v>0.8</v>
      </c>
      <c r="H16" s="302">
        <v>12.5</v>
      </c>
      <c r="I16" s="302">
        <v>0</v>
      </c>
      <c r="J16" s="302">
        <v>25.8</v>
      </c>
      <c r="K16" s="302">
        <v>21.1</v>
      </c>
      <c r="L16" s="302">
        <v>2.2000000000000002</v>
      </c>
      <c r="M16" s="302">
        <v>0.1</v>
      </c>
    </row>
    <row r="17" spans="1:13" x14ac:dyDescent="0.35">
      <c r="A17" s="96" t="s">
        <v>38</v>
      </c>
      <c r="B17" s="301">
        <v>72437</v>
      </c>
      <c r="C17" s="302">
        <v>20.100000000000001</v>
      </c>
      <c r="D17" s="302">
        <v>0.1</v>
      </c>
      <c r="E17" s="302">
        <v>0.1</v>
      </c>
      <c r="F17" s="302">
        <v>0</v>
      </c>
      <c r="G17" s="302">
        <v>2.9</v>
      </c>
      <c r="H17" s="302">
        <v>0.3</v>
      </c>
      <c r="I17" s="302">
        <v>0</v>
      </c>
      <c r="J17" s="302">
        <v>13.4</v>
      </c>
      <c r="K17" s="302">
        <v>62.4</v>
      </c>
      <c r="L17" s="302">
        <v>0.6</v>
      </c>
      <c r="M17" s="302">
        <v>0.1</v>
      </c>
    </row>
    <row r="18" spans="1:13" x14ac:dyDescent="0.35">
      <c r="A18" s="96" t="s">
        <v>41</v>
      </c>
      <c r="B18" s="301">
        <v>60412</v>
      </c>
      <c r="C18" s="302">
        <v>51.2</v>
      </c>
      <c r="D18" s="302">
        <v>0.1</v>
      </c>
      <c r="E18" s="302">
        <v>0.3</v>
      </c>
      <c r="F18" s="302">
        <v>0.1</v>
      </c>
      <c r="G18" s="302">
        <v>0.7</v>
      </c>
      <c r="H18" s="302">
        <v>0.5</v>
      </c>
      <c r="I18" s="302">
        <v>0.1</v>
      </c>
      <c r="J18" s="302">
        <v>12.5</v>
      </c>
      <c r="K18" s="302">
        <v>34.299999999999997</v>
      </c>
      <c r="L18" s="302">
        <v>0.3</v>
      </c>
      <c r="M18" s="302">
        <v>0</v>
      </c>
    </row>
    <row r="19" spans="1:13" x14ac:dyDescent="0.35">
      <c r="A19" s="96" t="s">
        <v>44</v>
      </c>
      <c r="B19" s="301">
        <v>60643</v>
      </c>
      <c r="C19" s="302">
        <v>28.4</v>
      </c>
      <c r="D19" s="302">
        <v>0.2</v>
      </c>
      <c r="E19" s="302">
        <v>0.2</v>
      </c>
      <c r="F19" s="302">
        <v>0</v>
      </c>
      <c r="G19" s="302">
        <v>2.7</v>
      </c>
      <c r="H19" s="302">
        <v>1.3</v>
      </c>
      <c r="I19" s="302">
        <v>0</v>
      </c>
      <c r="J19" s="302">
        <v>17.8</v>
      </c>
      <c r="K19" s="302">
        <v>48.7</v>
      </c>
      <c r="L19" s="302">
        <v>0.6</v>
      </c>
      <c r="M19" s="302">
        <v>0</v>
      </c>
    </row>
    <row r="20" spans="1:13" x14ac:dyDescent="0.35">
      <c r="A20" s="96" t="s">
        <v>47</v>
      </c>
      <c r="B20" s="301">
        <v>58237</v>
      </c>
      <c r="C20" s="302">
        <v>57.6</v>
      </c>
      <c r="D20" s="302">
        <v>0.2</v>
      </c>
      <c r="E20" s="302">
        <v>0.2</v>
      </c>
      <c r="F20" s="302">
        <v>1</v>
      </c>
      <c r="G20" s="302">
        <v>1.9</v>
      </c>
      <c r="H20" s="302">
        <v>6.6</v>
      </c>
      <c r="I20" s="302">
        <v>0</v>
      </c>
      <c r="J20" s="302">
        <v>11.9</v>
      </c>
      <c r="K20" s="302">
        <v>19</v>
      </c>
      <c r="L20" s="302">
        <v>1.4</v>
      </c>
      <c r="M20" s="302">
        <v>0</v>
      </c>
    </row>
    <row r="21" spans="1:13" x14ac:dyDescent="0.35">
      <c r="A21" s="98" t="s">
        <v>50</v>
      </c>
      <c r="B21" s="303">
        <v>37296</v>
      </c>
      <c r="C21" s="305">
        <v>36.200000000000003</v>
      </c>
      <c r="D21" s="305">
        <v>0.1</v>
      </c>
      <c r="E21" s="305">
        <v>0.1</v>
      </c>
      <c r="F21" s="305">
        <v>0</v>
      </c>
      <c r="G21" s="305">
        <v>1.3</v>
      </c>
      <c r="H21" s="305">
        <v>5.0999999999999996</v>
      </c>
      <c r="I21" s="305">
        <v>0</v>
      </c>
      <c r="J21" s="305">
        <v>5.5</v>
      </c>
      <c r="K21" s="305">
        <v>49.5</v>
      </c>
      <c r="L21" s="305">
        <v>1.9</v>
      </c>
      <c r="M21" s="305">
        <v>0.2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8B4E-678D-429E-8CF6-4B3EF2FEB211}">
  <sheetPr>
    <tabColor rgb="FFC00000"/>
  </sheetPr>
  <dimension ref="A1:M22"/>
  <sheetViews>
    <sheetView workbookViewId="0">
      <selection activeCell="J28" sqref="J28"/>
    </sheetView>
  </sheetViews>
  <sheetFormatPr defaultRowHeight="14.5" x14ac:dyDescent="0.35"/>
  <sheetData>
    <row r="1" spans="1:13" ht="16" x14ac:dyDescent="0.4">
      <c r="A1" s="395" t="s">
        <v>1202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3" ht="39" x14ac:dyDescent="0.35">
      <c r="A2" s="311" t="s">
        <v>0</v>
      </c>
      <c r="B2" s="318" t="s">
        <v>250</v>
      </c>
      <c r="C2" s="300" t="s">
        <v>899</v>
      </c>
      <c r="D2" s="300" t="s">
        <v>900</v>
      </c>
      <c r="E2" s="300" t="s">
        <v>901</v>
      </c>
      <c r="F2" s="300" t="s">
        <v>902</v>
      </c>
      <c r="G2" s="300" t="s">
        <v>907</v>
      </c>
      <c r="H2" s="300" t="s">
        <v>908</v>
      </c>
      <c r="I2" s="300" t="s">
        <v>909</v>
      </c>
      <c r="J2" s="300" t="s">
        <v>905</v>
      </c>
      <c r="K2" s="300" t="s">
        <v>904</v>
      </c>
      <c r="L2" s="300" t="s">
        <v>910</v>
      </c>
      <c r="M2" s="300" t="s">
        <v>747</v>
      </c>
    </row>
    <row r="3" spans="1:13" x14ac:dyDescent="0.35">
      <c r="A3" s="96" t="s">
        <v>1</v>
      </c>
      <c r="B3" s="301">
        <v>756339</v>
      </c>
      <c r="C3" s="87">
        <v>34.1</v>
      </c>
      <c r="D3" s="96">
        <v>0.1</v>
      </c>
      <c r="E3" s="96">
        <v>13.9</v>
      </c>
      <c r="F3" s="96">
        <v>0.3</v>
      </c>
      <c r="G3" s="96">
        <v>50.1</v>
      </c>
      <c r="H3" s="96">
        <v>0.2</v>
      </c>
      <c r="I3" s="96">
        <v>0</v>
      </c>
      <c r="J3" s="96">
        <v>0.4</v>
      </c>
      <c r="K3" s="96">
        <v>0.5</v>
      </c>
      <c r="L3" s="96">
        <v>0.3</v>
      </c>
      <c r="M3" s="96">
        <v>0.1</v>
      </c>
    </row>
    <row r="4" spans="1:13" x14ac:dyDescent="0.35">
      <c r="A4" s="96"/>
      <c r="B4" s="301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x14ac:dyDescent="0.35">
      <c r="A5" s="96"/>
      <c r="B5" s="301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x14ac:dyDescent="0.35">
      <c r="A6" s="96" t="s">
        <v>3</v>
      </c>
      <c r="B6" s="301">
        <v>414119</v>
      </c>
      <c r="C6" s="96">
        <v>55</v>
      </c>
      <c r="D6" s="96">
        <v>0.1</v>
      </c>
      <c r="E6" s="96">
        <v>21.8</v>
      </c>
      <c r="F6" s="96">
        <v>0.5</v>
      </c>
      <c r="G6" s="96">
        <v>21.7</v>
      </c>
      <c r="H6" s="96">
        <v>0.2</v>
      </c>
      <c r="I6" s="96">
        <v>0</v>
      </c>
      <c r="J6" s="96">
        <v>0.2</v>
      </c>
      <c r="K6" s="96">
        <v>0</v>
      </c>
      <c r="L6" s="96">
        <v>0.4</v>
      </c>
      <c r="M6" s="96">
        <v>0.1</v>
      </c>
    </row>
    <row r="7" spans="1:13" x14ac:dyDescent="0.35">
      <c r="A7" s="96" t="s">
        <v>7</v>
      </c>
      <c r="B7" s="301">
        <v>342220</v>
      </c>
      <c r="C7" s="96">
        <v>8.8000000000000007</v>
      </c>
      <c r="D7" s="96">
        <v>0.1</v>
      </c>
      <c r="E7" s="96">
        <v>4.3</v>
      </c>
      <c r="F7" s="96">
        <v>0.1</v>
      </c>
      <c r="G7" s="96">
        <v>84.6</v>
      </c>
      <c r="H7" s="96">
        <v>0.3</v>
      </c>
      <c r="I7" s="96">
        <v>0.1</v>
      </c>
      <c r="J7" s="96">
        <v>0.6</v>
      </c>
      <c r="K7" s="96">
        <v>1</v>
      </c>
      <c r="L7" s="96">
        <v>0.2</v>
      </c>
      <c r="M7" s="96">
        <v>0</v>
      </c>
    </row>
    <row r="8" spans="1:13" x14ac:dyDescent="0.35">
      <c r="A8" s="96"/>
      <c r="B8" s="301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3" x14ac:dyDescent="0.35">
      <c r="A9" s="96" t="s">
        <v>318</v>
      </c>
      <c r="B9" s="301">
        <v>33273</v>
      </c>
      <c r="C9" s="87">
        <v>43.2</v>
      </c>
      <c r="D9" s="96">
        <v>0.1</v>
      </c>
      <c r="E9" s="96">
        <v>28.8</v>
      </c>
      <c r="F9" s="96">
        <v>0</v>
      </c>
      <c r="G9" s="96">
        <v>26.5</v>
      </c>
      <c r="H9" s="96">
        <v>0.1</v>
      </c>
      <c r="I9" s="96">
        <v>0.1</v>
      </c>
      <c r="J9" s="96">
        <v>0.6</v>
      </c>
      <c r="K9" s="96">
        <v>0</v>
      </c>
      <c r="L9" s="96">
        <v>0.5</v>
      </c>
      <c r="M9" s="96">
        <v>0.1</v>
      </c>
    </row>
    <row r="10" spans="1:13" x14ac:dyDescent="0.35">
      <c r="A10" s="96" t="s">
        <v>15</v>
      </c>
      <c r="B10" s="301">
        <v>74795</v>
      </c>
      <c r="C10" s="96">
        <v>72.900000000000006</v>
      </c>
      <c r="D10" s="96">
        <v>0.1</v>
      </c>
      <c r="E10" s="96">
        <v>12.9</v>
      </c>
      <c r="F10" s="96">
        <v>0</v>
      </c>
      <c r="G10" s="96">
        <v>13.3</v>
      </c>
      <c r="H10" s="96">
        <v>0</v>
      </c>
      <c r="I10" s="96">
        <v>0</v>
      </c>
      <c r="J10" s="96">
        <v>0.3</v>
      </c>
      <c r="K10" s="96">
        <v>0</v>
      </c>
      <c r="L10" s="96">
        <v>0.3</v>
      </c>
      <c r="M10" s="96">
        <v>0</v>
      </c>
    </row>
    <row r="11" spans="1:13" x14ac:dyDescent="0.35">
      <c r="A11" s="96" t="s">
        <v>18</v>
      </c>
      <c r="B11" s="301">
        <v>28197</v>
      </c>
      <c r="C11" s="96">
        <v>48.3</v>
      </c>
      <c r="D11" s="96">
        <v>0.1</v>
      </c>
      <c r="E11" s="96">
        <v>7.6</v>
      </c>
      <c r="F11" s="96">
        <v>0.1</v>
      </c>
      <c r="G11" s="96">
        <v>41.9</v>
      </c>
      <c r="H11" s="96">
        <v>0.2</v>
      </c>
      <c r="I11" s="96">
        <v>0.2</v>
      </c>
      <c r="J11" s="96">
        <v>1.1000000000000001</v>
      </c>
      <c r="K11" s="96">
        <v>0</v>
      </c>
      <c r="L11" s="96">
        <v>0.4</v>
      </c>
      <c r="M11" s="96">
        <v>0.1</v>
      </c>
    </row>
    <row r="12" spans="1:13" x14ac:dyDescent="0.35">
      <c r="A12" s="96" t="s">
        <v>22</v>
      </c>
      <c r="B12" s="301">
        <v>39907</v>
      </c>
      <c r="C12" s="96">
        <v>19.399999999999999</v>
      </c>
      <c r="D12" s="96">
        <v>0</v>
      </c>
      <c r="E12" s="96">
        <v>10.6</v>
      </c>
      <c r="F12" s="96">
        <v>0</v>
      </c>
      <c r="G12" s="96">
        <v>69.2</v>
      </c>
      <c r="H12" s="96">
        <v>0.2</v>
      </c>
      <c r="I12" s="96">
        <v>0</v>
      </c>
      <c r="J12" s="96">
        <v>0.2</v>
      </c>
      <c r="K12" s="96">
        <v>0</v>
      </c>
      <c r="L12" s="96">
        <v>0.3</v>
      </c>
      <c r="M12" s="96">
        <v>0.1</v>
      </c>
    </row>
    <row r="13" spans="1:13" x14ac:dyDescent="0.35">
      <c r="A13" s="96" t="s">
        <v>25</v>
      </c>
      <c r="B13" s="301">
        <v>21614</v>
      </c>
      <c r="C13" s="96">
        <v>9.1999999999999993</v>
      </c>
      <c r="D13" s="96">
        <v>0</v>
      </c>
      <c r="E13" s="96">
        <v>2.2999999999999998</v>
      </c>
      <c r="F13" s="96">
        <v>0.1</v>
      </c>
      <c r="G13" s="302">
        <v>88</v>
      </c>
      <c r="H13" s="96">
        <v>0.1</v>
      </c>
      <c r="I13" s="96">
        <v>0</v>
      </c>
      <c r="J13" s="96">
        <v>0.2</v>
      </c>
      <c r="K13" s="96">
        <v>0</v>
      </c>
      <c r="L13" s="96">
        <v>0.1</v>
      </c>
      <c r="M13" s="96">
        <v>0</v>
      </c>
    </row>
    <row r="14" spans="1:13" x14ac:dyDescent="0.35">
      <c r="A14" s="96" t="s">
        <v>26</v>
      </c>
      <c r="B14" s="301">
        <v>144630</v>
      </c>
      <c r="C14" s="96">
        <v>55.4</v>
      </c>
      <c r="D14" s="96">
        <v>0.1</v>
      </c>
      <c r="E14" s="96">
        <v>32.700000000000003</v>
      </c>
      <c r="F14" s="96">
        <v>1.2</v>
      </c>
      <c r="G14" s="96">
        <v>9.6</v>
      </c>
      <c r="H14" s="96">
        <v>0.1</v>
      </c>
      <c r="I14" s="96">
        <v>0</v>
      </c>
      <c r="J14" s="96">
        <v>0.3</v>
      </c>
      <c r="K14" s="96">
        <v>0</v>
      </c>
      <c r="L14" s="96">
        <v>0.5</v>
      </c>
      <c r="M14" s="96">
        <v>0.1</v>
      </c>
    </row>
    <row r="15" spans="1:13" x14ac:dyDescent="0.35">
      <c r="A15" s="96" t="s">
        <v>29</v>
      </c>
      <c r="B15" s="301">
        <v>28890</v>
      </c>
      <c r="C15" s="96">
        <v>19.899999999999999</v>
      </c>
      <c r="D15" s="96">
        <v>0.2</v>
      </c>
      <c r="E15" s="96">
        <v>4.5999999999999996</v>
      </c>
      <c r="F15" s="96">
        <v>0.1</v>
      </c>
      <c r="G15" s="96">
        <v>73.900000000000006</v>
      </c>
      <c r="H15" s="96">
        <v>0.3</v>
      </c>
      <c r="I15" s="96">
        <v>0.1</v>
      </c>
      <c r="J15" s="96">
        <v>0.7</v>
      </c>
      <c r="K15" s="96">
        <v>0</v>
      </c>
      <c r="L15" s="96">
        <v>0.2</v>
      </c>
      <c r="M15" s="96">
        <v>0.1</v>
      </c>
    </row>
    <row r="16" spans="1:13" x14ac:dyDescent="0.35">
      <c r="A16" s="96" t="s">
        <v>32</v>
      </c>
      <c r="B16" s="301">
        <v>67820</v>
      </c>
      <c r="C16" s="96">
        <v>11</v>
      </c>
      <c r="D16" s="96">
        <v>0</v>
      </c>
      <c r="E16" s="96">
        <v>5</v>
      </c>
      <c r="F16" s="96">
        <v>0.1</v>
      </c>
      <c r="G16" s="96">
        <v>82.6</v>
      </c>
      <c r="H16" s="96">
        <v>0.6</v>
      </c>
      <c r="I16" s="96">
        <v>0.1</v>
      </c>
      <c r="J16" s="96">
        <v>0.3</v>
      </c>
      <c r="K16" s="96">
        <v>0.1</v>
      </c>
      <c r="L16" s="96">
        <v>0.2</v>
      </c>
      <c r="M16" s="96">
        <v>0</v>
      </c>
    </row>
    <row r="17" spans="1:13" x14ac:dyDescent="0.35">
      <c r="A17" s="96" t="s">
        <v>35</v>
      </c>
      <c r="B17" s="301">
        <v>28188</v>
      </c>
      <c r="C17" s="96">
        <v>21.6</v>
      </c>
      <c r="D17" s="96">
        <v>0</v>
      </c>
      <c r="E17" s="96">
        <v>6.7</v>
      </c>
      <c r="F17" s="96">
        <v>0.1</v>
      </c>
      <c r="G17" s="96">
        <v>70.5</v>
      </c>
      <c r="H17" s="96">
        <v>0.1</v>
      </c>
      <c r="I17" s="96">
        <v>0</v>
      </c>
      <c r="J17" s="96">
        <v>0.6</v>
      </c>
      <c r="K17" s="96">
        <v>0</v>
      </c>
      <c r="L17" s="96">
        <v>0.3</v>
      </c>
      <c r="M17" s="96">
        <v>0.1</v>
      </c>
    </row>
    <row r="18" spans="1:13" x14ac:dyDescent="0.35">
      <c r="A18" s="96" t="s">
        <v>38</v>
      </c>
      <c r="B18" s="301">
        <v>72437</v>
      </c>
      <c r="C18" s="96">
        <v>12.6</v>
      </c>
      <c r="D18" s="96">
        <v>0.1</v>
      </c>
      <c r="E18" s="96">
        <v>3.7</v>
      </c>
      <c r="F18" s="96">
        <v>0.1</v>
      </c>
      <c r="G18" s="96">
        <v>82.4</v>
      </c>
      <c r="H18" s="96">
        <v>0.1</v>
      </c>
      <c r="I18" s="96">
        <v>0</v>
      </c>
      <c r="J18" s="96">
        <v>0.2</v>
      </c>
      <c r="K18" s="96">
        <v>0.5</v>
      </c>
      <c r="L18" s="96">
        <v>0.2</v>
      </c>
      <c r="M18" s="96">
        <v>0</v>
      </c>
    </row>
    <row r="19" spans="1:13" x14ac:dyDescent="0.35">
      <c r="A19" s="96" t="s">
        <v>41</v>
      </c>
      <c r="B19" s="301">
        <v>60412</v>
      </c>
      <c r="C19" s="96">
        <v>34.1</v>
      </c>
      <c r="D19" s="96">
        <v>0.1</v>
      </c>
      <c r="E19" s="96">
        <v>15.9</v>
      </c>
      <c r="F19" s="96">
        <v>0.1</v>
      </c>
      <c r="G19" s="96">
        <v>44.6</v>
      </c>
      <c r="H19" s="96">
        <v>0.1</v>
      </c>
      <c r="I19" s="96">
        <v>0</v>
      </c>
      <c r="J19" s="96">
        <v>0.2</v>
      </c>
      <c r="K19" s="96">
        <v>4.5</v>
      </c>
      <c r="L19" s="96">
        <v>0.4</v>
      </c>
      <c r="M19" s="96">
        <v>0</v>
      </c>
    </row>
    <row r="20" spans="1:13" x14ac:dyDescent="0.35">
      <c r="A20" s="96" t="s">
        <v>44</v>
      </c>
      <c r="B20" s="301">
        <v>60643</v>
      </c>
      <c r="C20" s="96">
        <v>14.4</v>
      </c>
      <c r="D20" s="96">
        <v>0.1</v>
      </c>
      <c r="E20" s="96">
        <v>9.6</v>
      </c>
      <c r="F20" s="96">
        <v>0.1</v>
      </c>
      <c r="G20" s="96">
        <v>74.400000000000006</v>
      </c>
      <c r="H20" s="96">
        <v>0.1</v>
      </c>
      <c r="I20" s="96">
        <v>0</v>
      </c>
      <c r="J20" s="96">
        <v>0.4</v>
      </c>
      <c r="K20" s="96">
        <v>0.6</v>
      </c>
      <c r="L20" s="96">
        <v>0.2</v>
      </c>
      <c r="M20" s="96">
        <v>0</v>
      </c>
    </row>
    <row r="21" spans="1:13" x14ac:dyDescent="0.35">
      <c r="A21" s="96" t="s">
        <v>47</v>
      </c>
      <c r="B21" s="301">
        <v>58237</v>
      </c>
      <c r="C21" s="96">
        <v>36.200000000000003</v>
      </c>
      <c r="D21" s="96">
        <v>0.1</v>
      </c>
      <c r="E21" s="96">
        <v>10.9</v>
      </c>
      <c r="F21" s="96">
        <v>0.2</v>
      </c>
      <c r="G21" s="96">
        <v>50.7</v>
      </c>
      <c r="H21" s="96">
        <v>0.7</v>
      </c>
      <c r="I21" s="96">
        <v>0.1</v>
      </c>
      <c r="J21" s="96">
        <v>0.6</v>
      </c>
      <c r="K21" s="96">
        <v>0</v>
      </c>
      <c r="L21" s="96">
        <v>0.3</v>
      </c>
      <c r="M21" s="96">
        <v>0.1</v>
      </c>
    </row>
    <row r="22" spans="1:13" x14ac:dyDescent="0.35">
      <c r="A22" s="98" t="s">
        <v>50</v>
      </c>
      <c r="B22" s="303">
        <v>37296</v>
      </c>
      <c r="C22" s="98">
        <v>17.899999999999999</v>
      </c>
      <c r="D22" s="98">
        <v>0</v>
      </c>
      <c r="E22" s="98">
        <v>1.5</v>
      </c>
      <c r="F22" s="98">
        <v>0.1</v>
      </c>
      <c r="G22" s="98">
        <v>79.2</v>
      </c>
      <c r="H22" s="98">
        <v>0.5</v>
      </c>
      <c r="I22" s="98">
        <v>0.1</v>
      </c>
      <c r="J22" s="98">
        <v>0.3</v>
      </c>
      <c r="K22" s="98">
        <v>0.2</v>
      </c>
      <c r="L22" s="98">
        <v>0.2</v>
      </c>
      <c r="M22" s="98">
        <v>0.1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81ED-7892-4861-9D4C-FC2293399BE8}">
  <sheetPr>
    <tabColor rgb="FFC00000"/>
  </sheetPr>
  <dimension ref="A1:N21"/>
  <sheetViews>
    <sheetView workbookViewId="0">
      <selection activeCell="Q10" sqref="Q10"/>
    </sheetView>
  </sheetViews>
  <sheetFormatPr defaultRowHeight="14.5" x14ac:dyDescent="0.35"/>
  <cols>
    <col min="1" max="1" width="12.26953125" style="103" customWidth="1"/>
    <col min="2" max="2" width="9.54296875" style="103" customWidth="1"/>
    <col min="3" max="3" width="8.08984375" style="103" customWidth="1"/>
    <col min="4" max="4" width="7.6328125" style="103" customWidth="1"/>
    <col min="5" max="5" width="7.1796875" style="103" customWidth="1"/>
    <col min="6" max="6" width="7.81640625" style="103" customWidth="1"/>
    <col min="7" max="7" width="6.08984375" style="103" customWidth="1"/>
    <col min="8" max="8" width="7.7265625" style="103" customWidth="1"/>
    <col min="9" max="9" width="10.6328125" style="103" customWidth="1"/>
    <col min="10" max="10" width="7.7265625" style="103" customWidth="1"/>
    <col min="11" max="11" width="6" style="103" customWidth="1"/>
    <col min="12" max="12" width="5.36328125" style="103" customWidth="1"/>
    <col min="13" max="13" width="10.7265625" style="103" customWidth="1"/>
    <col min="14" max="14" width="6.1796875" style="103" customWidth="1"/>
    <col min="15" max="16384" width="8.7265625" style="103"/>
  </cols>
  <sheetData>
    <row r="1" spans="1:14" ht="15.5" customHeight="1" x14ac:dyDescent="0.35">
      <c r="A1" s="537" t="s">
        <v>1203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91" x14ac:dyDescent="0.35">
      <c r="A2" s="319" t="s">
        <v>0</v>
      </c>
      <c r="B2" s="179" t="s">
        <v>250</v>
      </c>
      <c r="C2" s="320" t="s">
        <v>911</v>
      </c>
      <c r="D2" s="320" t="s">
        <v>912</v>
      </c>
      <c r="E2" s="320" t="s">
        <v>913</v>
      </c>
      <c r="F2" s="320" t="s">
        <v>914</v>
      </c>
      <c r="G2" s="321" t="s">
        <v>915</v>
      </c>
      <c r="H2" s="320" t="s">
        <v>916</v>
      </c>
      <c r="I2" s="322" t="s">
        <v>917</v>
      </c>
      <c r="J2" s="321" t="s">
        <v>918</v>
      </c>
      <c r="K2" s="321" t="s">
        <v>919</v>
      </c>
      <c r="L2" s="321" t="s">
        <v>920</v>
      </c>
      <c r="M2" s="321" t="s">
        <v>921</v>
      </c>
      <c r="N2" s="323" t="s">
        <v>110</v>
      </c>
    </row>
    <row r="3" spans="1:14" ht="15" customHeight="1" x14ac:dyDescent="0.35">
      <c r="A3" s="13" t="s">
        <v>1</v>
      </c>
      <c r="B3" s="324">
        <v>756339</v>
      </c>
      <c r="C3" s="192">
        <v>41.737765737321489</v>
      </c>
      <c r="D3" s="192">
        <v>17.142709816629846</v>
      </c>
      <c r="E3" s="192">
        <v>17.894621327209094</v>
      </c>
      <c r="F3" s="192">
        <v>1.4535810000542084</v>
      </c>
      <c r="G3" s="192">
        <v>2.6608438808523691</v>
      </c>
      <c r="H3" s="192">
        <v>10.520679219238991</v>
      </c>
      <c r="I3" s="325">
        <v>91.410200981306005</v>
      </c>
      <c r="J3" s="192">
        <v>2.3370472764197006</v>
      </c>
      <c r="K3" s="192">
        <v>3.003018487741608</v>
      </c>
      <c r="L3" s="192">
        <v>0.42454507833127736</v>
      </c>
      <c r="M3" s="192">
        <v>1.4876926880671235</v>
      </c>
      <c r="N3" s="192">
        <v>1.3374954881342891</v>
      </c>
    </row>
    <row r="4" spans="1:14" ht="13" customHeight="1" x14ac:dyDescent="0.35">
      <c r="A4" s="13"/>
      <c r="C4" s="192"/>
      <c r="D4" s="192"/>
      <c r="E4" s="192"/>
      <c r="F4" s="192"/>
      <c r="G4" s="192"/>
      <c r="H4" s="192"/>
      <c r="I4" s="325"/>
      <c r="J4" s="192"/>
      <c r="K4" s="192"/>
      <c r="L4" s="192"/>
      <c r="M4" s="192"/>
      <c r="N4" s="192"/>
    </row>
    <row r="5" spans="1:14" x14ac:dyDescent="0.35">
      <c r="A5" s="13" t="s">
        <v>3</v>
      </c>
      <c r="B5" s="324">
        <v>414119</v>
      </c>
      <c r="C5" s="192">
        <v>52.237141325917236</v>
      </c>
      <c r="D5" s="192">
        <v>15.597947054080544</v>
      </c>
      <c r="E5" s="192">
        <v>24.364248226847625</v>
      </c>
      <c r="F5" s="192">
        <v>0.80582472708662245</v>
      </c>
      <c r="G5" s="192">
        <v>4.2712573086709442</v>
      </c>
      <c r="H5" s="192">
        <v>0.69067242186783318</v>
      </c>
      <c r="I5" s="325">
        <v>97.967091064470793</v>
      </c>
      <c r="J5" s="192">
        <v>0.27424112940994699</v>
      </c>
      <c r="K5" s="192">
        <v>0.380702694612224</v>
      </c>
      <c r="L5" s="192">
        <v>0.104530289643052</v>
      </c>
      <c r="M5" s="192">
        <v>7.1215786246421109E-2</v>
      </c>
      <c r="N5" s="192">
        <v>1.2022190356175495</v>
      </c>
    </row>
    <row r="6" spans="1:14" x14ac:dyDescent="0.35">
      <c r="A6" s="13" t="s">
        <v>7</v>
      </c>
      <c r="B6" s="324">
        <v>342220</v>
      </c>
      <c r="C6" s="192">
        <v>29.02471463439587</v>
      </c>
      <c r="D6" s="192">
        <v>19.013168471668056</v>
      </c>
      <c r="E6" s="192">
        <v>10.060946200727846</v>
      </c>
      <c r="F6" s="192">
        <v>2.2379094137764723</v>
      </c>
      <c r="G6" s="192">
        <v>0.71089285453296502</v>
      </c>
      <c r="H6" s="192">
        <v>22.423232633255871</v>
      </c>
      <c r="I6" s="325">
        <v>83.470864208357085</v>
      </c>
      <c r="J6" s="192">
        <v>4.8347729498253456</v>
      </c>
      <c r="K6" s="192">
        <v>6.1782201370924135</v>
      </c>
      <c r="L6" s="192">
        <v>0.81203139387030288</v>
      </c>
      <c r="M6" s="192">
        <v>3.2028178483214216</v>
      </c>
      <c r="N6" s="192">
        <v>1.5012934625334327</v>
      </c>
    </row>
    <row r="7" spans="1:14" ht="15.5" customHeight="1" x14ac:dyDescent="0.35">
      <c r="A7" s="13"/>
      <c r="C7" s="192"/>
      <c r="D7" s="192"/>
      <c r="E7" s="192"/>
      <c r="F7" s="192"/>
      <c r="G7" s="192"/>
      <c r="H7" s="192"/>
      <c r="I7" s="325"/>
      <c r="J7" s="192"/>
      <c r="K7" s="192"/>
      <c r="L7" s="192"/>
      <c r="M7" s="192"/>
      <c r="N7" s="192"/>
    </row>
    <row r="8" spans="1:14" x14ac:dyDescent="0.35">
      <c r="A8" s="74" t="s">
        <v>11</v>
      </c>
      <c r="B8" s="324">
        <v>33273</v>
      </c>
      <c r="C8" s="192">
        <v>42.352658311543898</v>
      </c>
      <c r="D8" s="192">
        <v>15.03020467045352</v>
      </c>
      <c r="E8" s="192">
        <v>20.632344543623958</v>
      </c>
      <c r="F8" s="192">
        <v>0.58906620983981006</v>
      </c>
      <c r="G8" s="192">
        <v>2.5906891473567155</v>
      </c>
      <c r="H8" s="192">
        <v>8.778889790520843</v>
      </c>
      <c r="I8" s="325">
        <v>89.97385267333874</v>
      </c>
      <c r="J8" s="192">
        <v>2.4283953956661555</v>
      </c>
      <c r="K8" s="192">
        <v>5.674270429477354</v>
      </c>
      <c r="L8" s="192">
        <v>0.5109247738406516</v>
      </c>
      <c r="M8" s="192">
        <v>0.11420671415261624</v>
      </c>
      <c r="N8" s="192">
        <v>1.2983500135244792</v>
      </c>
    </row>
    <row r="9" spans="1:14" x14ac:dyDescent="0.35">
      <c r="A9" s="74" t="s">
        <v>15</v>
      </c>
      <c r="B9" s="324">
        <v>74795</v>
      </c>
      <c r="C9" s="192">
        <v>59.082826392138507</v>
      </c>
      <c r="D9" s="192">
        <v>14.658733872585067</v>
      </c>
      <c r="E9" s="192">
        <v>14.186777190988703</v>
      </c>
      <c r="F9" s="192">
        <v>0.76609399023998925</v>
      </c>
      <c r="G9" s="192">
        <v>4.7396216324620628</v>
      </c>
      <c r="H9" s="192">
        <v>4.2141854402032219</v>
      </c>
      <c r="I9" s="325">
        <v>97.648238518617561</v>
      </c>
      <c r="J9" s="192">
        <v>1.1043518951801592</v>
      </c>
      <c r="K9" s="192">
        <v>0.61367738485192858</v>
      </c>
      <c r="L9" s="192">
        <v>1.2032889899057424E-2</v>
      </c>
      <c r="M9" s="192">
        <v>6.0164449495287112E-2</v>
      </c>
      <c r="N9" s="192">
        <v>0.5615348619560131</v>
      </c>
    </row>
    <row r="10" spans="1:14" x14ac:dyDescent="0.35">
      <c r="A10" s="74" t="s">
        <v>18</v>
      </c>
      <c r="B10" s="324">
        <v>28197</v>
      </c>
      <c r="C10" s="192">
        <v>41.344823917438021</v>
      </c>
      <c r="D10" s="192">
        <v>11.455119338936766</v>
      </c>
      <c r="E10" s="192">
        <v>20.757527396531547</v>
      </c>
      <c r="F10" s="192">
        <v>0.5319714863283328</v>
      </c>
      <c r="G10" s="192">
        <v>0.97882753484413232</v>
      </c>
      <c r="H10" s="192">
        <v>18.17569244955137</v>
      </c>
      <c r="I10" s="325">
        <v>93.243962123630155</v>
      </c>
      <c r="J10" s="192">
        <v>3.2414795900273083</v>
      </c>
      <c r="K10" s="192">
        <v>0.90080505018264345</v>
      </c>
      <c r="L10" s="192">
        <v>0.42557718906266623</v>
      </c>
      <c r="M10" s="192">
        <v>5.6743625208355505E-2</v>
      </c>
      <c r="N10" s="192">
        <v>2.1314324218888534</v>
      </c>
    </row>
    <row r="11" spans="1:14" x14ac:dyDescent="0.35">
      <c r="A11" s="74" t="s">
        <v>22</v>
      </c>
      <c r="B11" s="324">
        <v>39907</v>
      </c>
      <c r="C11" s="192">
        <v>34.437567344074978</v>
      </c>
      <c r="D11" s="192">
        <v>23.950685343423459</v>
      </c>
      <c r="E11" s="192">
        <v>13.551507254366403</v>
      </c>
      <c r="F11" s="192">
        <v>0.25058260455559178</v>
      </c>
      <c r="G11" s="192">
        <v>0.45856616633673292</v>
      </c>
      <c r="H11" s="192">
        <v>12.045505800987295</v>
      </c>
      <c r="I11" s="325">
        <v>84.694414513744462</v>
      </c>
      <c r="J11" s="192">
        <v>1.9871200541258425</v>
      </c>
      <c r="K11" s="192">
        <v>10.306462525371488</v>
      </c>
      <c r="L11" s="192">
        <v>3.508156463778285E-2</v>
      </c>
      <c r="M11" s="192">
        <v>0.46608364447340062</v>
      </c>
      <c r="N11" s="192">
        <v>2.510837697647029</v>
      </c>
    </row>
    <row r="12" spans="1:14" x14ac:dyDescent="0.35">
      <c r="A12" s="74" t="s">
        <v>25</v>
      </c>
      <c r="B12" s="324">
        <v>21614</v>
      </c>
      <c r="C12" s="192">
        <v>17.75700934579439</v>
      </c>
      <c r="D12" s="192">
        <v>12.246691958915518</v>
      </c>
      <c r="E12" s="192">
        <v>17.405385398352919</v>
      </c>
      <c r="F12" s="192">
        <v>1.3509762191172388</v>
      </c>
      <c r="G12" s="192">
        <v>0.46728971962616817</v>
      </c>
      <c r="H12" s="192">
        <v>31.20199870454335</v>
      </c>
      <c r="I12" s="325">
        <v>80.429351346349577</v>
      </c>
      <c r="J12" s="192">
        <v>2.715832330896641</v>
      </c>
      <c r="K12" s="192">
        <v>14.134357360969743</v>
      </c>
      <c r="L12" s="192">
        <v>5.5519570648653649E-2</v>
      </c>
      <c r="M12" s="192">
        <v>1.2306838160451559</v>
      </c>
      <c r="N12" s="192">
        <v>1.4342555750902193</v>
      </c>
    </row>
    <row r="13" spans="1:14" x14ac:dyDescent="0.35">
      <c r="A13" s="74" t="s">
        <v>26</v>
      </c>
      <c r="B13" s="324">
        <v>144630</v>
      </c>
      <c r="C13" s="192">
        <v>44.197607688584668</v>
      </c>
      <c r="D13" s="192">
        <v>7.9665352969646692</v>
      </c>
      <c r="E13" s="192">
        <v>36.472377791606171</v>
      </c>
      <c r="F13" s="192">
        <v>0.56281546013966677</v>
      </c>
      <c r="G13" s="192">
        <v>7.2198022540275186</v>
      </c>
      <c r="H13" s="192">
        <v>2.2733872640531008</v>
      </c>
      <c r="I13" s="325">
        <v>98.692525755375783</v>
      </c>
      <c r="J13" s="192">
        <v>0.66514554380142432</v>
      </c>
      <c r="K13" s="192">
        <v>5.9462075641291572E-2</v>
      </c>
      <c r="L13" s="192">
        <v>1.7285487105026618E-2</v>
      </c>
      <c r="M13" s="192">
        <v>2.8348198852243656E-2</v>
      </c>
      <c r="N13" s="192">
        <v>0.53723293922422732</v>
      </c>
    </row>
    <row r="14" spans="1:14" x14ac:dyDescent="0.35">
      <c r="A14" s="74" t="s">
        <v>29</v>
      </c>
      <c r="B14" s="324">
        <v>28890</v>
      </c>
      <c r="C14" s="192">
        <v>21.841467635860159</v>
      </c>
      <c r="D14" s="192">
        <v>10.297680858428523</v>
      </c>
      <c r="E14" s="192">
        <v>10.751124956732433</v>
      </c>
      <c r="F14" s="192">
        <v>2.7622014537902388</v>
      </c>
      <c r="G14" s="192">
        <v>1.045344409830391</v>
      </c>
      <c r="H14" s="192">
        <v>27.393561786085151</v>
      </c>
      <c r="I14" s="325">
        <v>74.091381100726892</v>
      </c>
      <c r="J14" s="192">
        <v>9.6365524402907567</v>
      </c>
      <c r="K14" s="192">
        <v>9.5811699550017302</v>
      </c>
      <c r="L14" s="192">
        <v>9.6919349255797857E-2</v>
      </c>
      <c r="M14" s="192">
        <v>3.3229491173416408</v>
      </c>
      <c r="N14" s="192">
        <v>3.2710280373831773</v>
      </c>
    </row>
    <row r="15" spans="1:14" x14ac:dyDescent="0.35">
      <c r="A15" s="74" t="s">
        <v>32</v>
      </c>
      <c r="B15" s="324">
        <v>67820</v>
      </c>
      <c r="C15" s="192">
        <v>40.060454143320555</v>
      </c>
      <c r="D15" s="192">
        <v>21.511353583013857</v>
      </c>
      <c r="E15" s="192">
        <v>8.2659982306104407</v>
      </c>
      <c r="F15" s="192">
        <v>3.2409318785019168</v>
      </c>
      <c r="G15" s="192">
        <v>0.49837805956944853</v>
      </c>
      <c r="H15" s="192">
        <v>10.695959893836626</v>
      </c>
      <c r="I15" s="325">
        <v>84.273075788852836</v>
      </c>
      <c r="J15" s="192">
        <v>3.1214980831613093</v>
      </c>
      <c r="K15" s="192">
        <v>4.5266882925390739</v>
      </c>
      <c r="L15" s="192">
        <v>0.34503096431731056</v>
      </c>
      <c r="M15" s="192">
        <v>6.3801238572692416</v>
      </c>
      <c r="N15" s="192">
        <v>1.3535830138602183</v>
      </c>
    </row>
    <row r="16" spans="1:14" x14ac:dyDescent="0.35">
      <c r="A16" s="74" t="s">
        <v>35</v>
      </c>
      <c r="B16" s="324">
        <v>28188</v>
      </c>
      <c r="C16" s="192">
        <v>21.168582375478927</v>
      </c>
      <c r="D16" s="192">
        <v>11.547467007237122</v>
      </c>
      <c r="E16" s="192">
        <v>18.610756350219951</v>
      </c>
      <c r="F16" s="192">
        <v>1.0749255002128566</v>
      </c>
      <c r="G16" s="192">
        <v>0.97559245068823619</v>
      </c>
      <c r="H16" s="192">
        <v>36.465872002270473</v>
      </c>
      <c r="I16" s="325">
        <v>89.843195686107578</v>
      </c>
      <c r="J16" s="192">
        <v>6.8362423726408394</v>
      </c>
      <c r="K16" s="192">
        <v>1.7028522775649213</v>
      </c>
      <c r="L16" s="192">
        <v>4.9666524762310205E-2</v>
      </c>
      <c r="M16" s="192">
        <v>9.2237831701433237E-2</v>
      </c>
      <c r="N16" s="192">
        <v>1.4758053072229318</v>
      </c>
    </row>
    <row r="17" spans="1:14" x14ac:dyDescent="0.35">
      <c r="A17" s="74" t="s">
        <v>38</v>
      </c>
      <c r="B17" s="324">
        <v>72437</v>
      </c>
      <c r="C17" s="192">
        <v>38.800612946422405</v>
      </c>
      <c r="D17" s="192">
        <v>36.595938539696569</v>
      </c>
      <c r="E17" s="192">
        <v>6.5615638416831175</v>
      </c>
      <c r="F17" s="192">
        <v>2.1411709485483938</v>
      </c>
      <c r="G17" s="192">
        <v>0.52045225506302029</v>
      </c>
      <c r="H17" s="192">
        <v>4.2436876182061658</v>
      </c>
      <c r="I17" s="325">
        <v>88.86342614961967</v>
      </c>
      <c r="J17" s="192">
        <v>1.5006143269323688</v>
      </c>
      <c r="K17" s="192">
        <v>2.3537694824468156</v>
      </c>
      <c r="L17" s="192">
        <v>3.1351381200215362</v>
      </c>
      <c r="M17" s="192">
        <v>2.2309040959730524</v>
      </c>
      <c r="N17" s="192">
        <v>1.9161478250065576</v>
      </c>
    </row>
    <row r="18" spans="1:14" x14ac:dyDescent="0.35">
      <c r="A18" s="74" t="s">
        <v>41</v>
      </c>
      <c r="B18" s="324">
        <v>60412</v>
      </c>
      <c r="C18" s="192">
        <v>62.373369529232605</v>
      </c>
      <c r="D18" s="192">
        <v>22.194266039859631</v>
      </c>
      <c r="E18" s="192">
        <v>10.120505859762961</v>
      </c>
      <c r="F18" s="192">
        <v>2.2065152618685029</v>
      </c>
      <c r="G18" s="192">
        <v>0.91703635039396147</v>
      </c>
      <c r="H18" s="192">
        <v>0.21684433556247101</v>
      </c>
      <c r="I18" s="325">
        <v>98.02853737668012</v>
      </c>
      <c r="J18" s="192">
        <v>9.9318016288154676E-2</v>
      </c>
      <c r="K18" s="192">
        <v>0.50486658279811958</v>
      </c>
      <c r="L18" s="192">
        <v>0.22843143746275574</v>
      </c>
      <c r="M18" s="192">
        <v>0.15394292524663974</v>
      </c>
      <c r="N18" s="192">
        <v>0.9849036615242005</v>
      </c>
    </row>
    <row r="19" spans="1:14" x14ac:dyDescent="0.35">
      <c r="A19" s="74" t="s">
        <v>44</v>
      </c>
      <c r="B19" s="324">
        <v>60643</v>
      </c>
      <c r="C19" s="192">
        <v>46.330161766403378</v>
      </c>
      <c r="D19" s="192">
        <v>18.157083257754401</v>
      </c>
      <c r="E19" s="192">
        <v>10.621176392988474</v>
      </c>
      <c r="F19" s="192">
        <v>3.0275547054070544</v>
      </c>
      <c r="G19" s="192">
        <v>2.3019969328694159</v>
      </c>
      <c r="H19" s="192">
        <v>9.7406130963177944</v>
      </c>
      <c r="I19" s="325">
        <v>90.178586151740518</v>
      </c>
      <c r="J19" s="192">
        <v>1.8336823705951224</v>
      </c>
      <c r="K19" s="192">
        <v>2.5262602443810498</v>
      </c>
      <c r="L19" s="192">
        <v>0.19787939251026498</v>
      </c>
      <c r="M19" s="192">
        <v>3.6624177563774882</v>
      </c>
      <c r="N19" s="192">
        <v>1.6011740843955611</v>
      </c>
    </row>
    <row r="20" spans="1:14" x14ac:dyDescent="0.35">
      <c r="A20" s="74" t="s">
        <v>47</v>
      </c>
      <c r="B20" s="324">
        <v>58237</v>
      </c>
      <c r="C20" s="192">
        <v>36.148840084482373</v>
      </c>
      <c r="D20" s="192">
        <v>13.997973796727168</v>
      </c>
      <c r="E20" s="192">
        <v>21.220186479385958</v>
      </c>
      <c r="F20" s="192">
        <v>0.75209918093308381</v>
      </c>
      <c r="G20" s="192">
        <v>2.3318508851760908</v>
      </c>
      <c r="H20" s="192">
        <v>19.360543984065114</v>
      </c>
      <c r="I20" s="325">
        <v>93.811494410769797</v>
      </c>
      <c r="J20" s="192">
        <v>3.2350567508628534</v>
      </c>
      <c r="K20" s="192">
        <v>1.0800693717052734</v>
      </c>
      <c r="L20" s="192">
        <v>3.4342428353108849E-2</v>
      </c>
      <c r="M20" s="192">
        <v>4.2928035441386063E-2</v>
      </c>
      <c r="N20" s="192">
        <v>1.7961090028675928</v>
      </c>
    </row>
    <row r="21" spans="1:14" x14ac:dyDescent="0.35">
      <c r="A21" s="78" t="s">
        <v>50</v>
      </c>
      <c r="B21" s="326">
        <v>37296</v>
      </c>
      <c r="C21" s="218">
        <v>26.418382668382666</v>
      </c>
      <c r="D21" s="218">
        <v>18.32904332904333</v>
      </c>
      <c r="E21" s="218">
        <v>17.3503861003861</v>
      </c>
      <c r="F21" s="218">
        <v>1.1046761046761047</v>
      </c>
      <c r="G21" s="218">
        <v>0.31102531102531106</v>
      </c>
      <c r="H21" s="218">
        <v>20.6483268983269</v>
      </c>
      <c r="I21" s="327">
        <v>84.161840411840416</v>
      </c>
      <c r="J21" s="218">
        <v>4.8664736164736162</v>
      </c>
      <c r="K21" s="218">
        <v>6.3518876018876016</v>
      </c>
      <c r="L21" s="218">
        <v>9.6525096525096526E-2</v>
      </c>
      <c r="M21" s="218">
        <v>3.7323037323037322</v>
      </c>
      <c r="N21" s="218">
        <v>0.79096954096954086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082E-BE55-4444-B27D-BC935874D017}">
  <sheetPr>
    <tabColor rgb="FFC00000"/>
  </sheetPr>
  <dimension ref="A1:I22"/>
  <sheetViews>
    <sheetView workbookViewId="0">
      <selection activeCell="J30" sqref="J30"/>
    </sheetView>
  </sheetViews>
  <sheetFormatPr defaultRowHeight="13" x14ac:dyDescent="0.3"/>
  <cols>
    <col min="1" max="2" width="10.08984375" style="74" customWidth="1"/>
    <col min="3" max="3" width="8.08984375" style="74" bestFit="1" customWidth="1"/>
    <col min="4" max="4" width="6.6328125" style="74" customWidth="1"/>
    <col min="5" max="5" width="4.54296875" style="74" customWidth="1"/>
    <col min="6" max="6" width="9.6328125" style="74" customWidth="1"/>
    <col min="7" max="7" width="8.08984375" style="74" bestFit="1" customWidth="1"/>
    <col min="8" max="8" width="7.7265625" style="74" customWidth="1"/>
    <col min="9" max="16384" width="8.7265625" style="74"/>
  </cols>
  <sheetData>
    <row r="1" spans="1:9" ht="15.5" x14ac:dyDescent="0.35">
      <c r="A1" s="334" t="s">
        <v>1204</v>
      </c>
    </row>
    <row r="2" spans="1:9" x14ac:dyDescent="0.3">
      <c r="A2" s="487" t="s">
        <v>0</v>
      </c>
      <c r="B2" s="429">
        <v>2011</v>
      </c>
      <c r="C2" s="429"/>
      <c r="D2" s="429"/>
      <c r="E2" s="335"/>
      <c r="F2" s="429">
        <v>2023</v>
      </c>
      <c r="G2" s="429"/>
      <c r="H2" s="429"/>
    </row>
    <row r="3" spans="1:9" ht="26" x14ac:dyDescent="0.3">
      <c r="A3" s="488"/>
      <c r="B3" s="336" t="s">
        <v>250</v>
      </c>
      <c r="C3" s="337" t="s">
        <v>926</v>
      </c>
      <c r="D3" s="337" t="s">
        <v>57</v>
      </c>
      <c r="E3" s="337"/>
      <c r="F3" s="336" t="s">
        <v>250</v>
      </c>
      <c r="G3" s="337" t="s">
        <v>926</v>
      </c>
      <c r="H3" s="337" t="s">
        <v>57</v>
      </c>
    </row>
    <row r="4" spans="1:9" x14ac:dyDescent="0.3">
      <c r="A4" s="48" t="s">
        <v>1</v>
      </c>
      <c r="B4" s="338">
        <v>464839</v>
      </c>
      <c r="C4" s="324">
        <v>371993</v>
      </c>
      <c r="D4" s="339">
        <v>80.026202620692317</v>
      </c>
      <c r="E4" s="339"/>
      <c r="F4" s="324">
        <v>756339</v>
      </c>
      <c r="G4" s="324">
        <v>691371</v>
      </c>
      <c r="H4" s="282">
        <v>91.410200981306005</v>
      </c>
      <c r="I4" s="339"/>
    </row>
    <row r="5" spans="1:9" x14ac:dyDescent="0.3">
      <c r="A5" s="48"/>
      <c r="B5" s="324"/>
      <c r="C5" s="324"/>
      <c r="D5" s="339"/>
      <c r="E5" s="192"/>
      <c r="F5" s="324"/>
      <c r="G5" s="324"/>
      <c r="H5" s="192"/>
      <c r="I5" s="192"/>
    </row>
    <row r="6" spans="1:9" x14ac:dyDescent="0.3">
      <c r="A6" s="13" t="s">
        <v>3</v>
      </c>
      <c r="B6" s="338">
        <v>228955</v>
      </c>
      <c r="C6" s="324">
        <v>223854</v>
      </c>
      <c r="D6" s="339">
        <v>97.772051276451705</v>
      </c>
      <c r="E6" s="339"/>
      <c r="F6" s="324">
        <v>414234</v>
      </c>
      <c r="G6" s="324">
        <v>405813</v>
      </c>
      <c r="H6" s="192">
        <v>97.967091064470793</v>
      </c>
      <c r="I6" s="339"/>
    </row>
    <row r="7" spans="1:9" x14ac:dyDescent="0.3">
      <c r="A7" s="13" t="s">
        <v>7</v>
      </c>
      <c r="B7" s="338">
        <v>235884</v>
      </c>
      <c r="C7" s="324">
        <v>148139</v>
      </c>
      <c r="D7" s="339">
        <v>62.801631310305062</v>
      </c>
      <c r="E7" s="339"/>
      <c r="F7" s="324">
        <v>342105</v>
      </c>
      <c r="G7" s="324">
        <v>285558</v>
      </c>
      <c r="H7" s="192">
        <v>83.470864208357085</v>
      </c>
      <c r="I7" s="339"/>
    </row>
    <row r="8" spans="1:9" x14ac:dyDescent="0.3">
      <c r="A8" s="13"/>
      <c r="B8" s="324"/>
      <c r="C8" s="324"/>
      <c r="D8" s="339"/>
      <c r="E8" s="339"/>
      <c r="F8" s="324"/>
      <c r="G8" s="324"/>
      <c r="H8" s="192"/>
      <c r="I8" s="339"/>
    </row>
    <row r="9" spans="1:9" x14ac:dyDescent="0.3">
      <c r="A9" s="74" t="s">
        <v>11</v>
      </c>
      <c r="B9" s="340">
        <v>20988</v>
      </c>
      <c r="C9" s="324">
        <v>19389</v>
      </c>
      <c r="D9" s="339">
        <v>92.38136077758719</v>
      </c>
      <c r="E9" s="339"/>
      <c r="F9" s="324">
        <v>33273</v>
      </c>
      <c r="G9" s="324">
        <v>29937</v>
      </c>
      <c r="H9" s="192">
        <v>89.999999999999986</v>
      </c>
      <c r="I9" s="339"/>
    </row>
    <row r="10" spans="1:9" x14ac:dyDescent="0.3">
      <c r="A10" s="74" t="s">
        <v>15</v>
      </c>
      <c r="B10" s="338">
        <v>44116</v>
      </c>
      <c r="C10" s="324">
        <v>42472</v>
      </c>
      <c r="D10" s="339">
        <v>96.273460875872701</v>
      </c>
      <c r="E10" s="339"/>
      <c r="F10" s="324">
        <v>74795</v>
      </c>
      <c r="G10" s="324">
        <v>73036</v>
      </c>
      <c r="H10" s="192">
        <v>97.7</v>
      </c>
      <c r="I10" s="339"/>
    </row>
    <row r="11" spans="1:9" x14ac:dyDescent="0.3">
      <c r="A11" s="74" t="s">
        <v>18</v>
      </c>
      <c r="B11" s="338">
        <v>19307</v>
      </c>
      <c r="C11" s="324">
        <v>18033</v>
      </c>
      <c r="D11" s="339">
        <v>93.401357020769666</v>
      </c>
      <c r="E11" s="339"/>
      <c r="F11" s="324">
        <v>28197</v>
      </c>
      <c r="G11" s="324">
        <v>26292</v>
      </c>
      <c r="H11" s="192">
        <v>93.3</v>
      </c>
      <c r="I11" s="339"/>
    </row>
    <row r="12" spans="1:9" x14ac:dyDescent="0.3">
      <c r="A12" s="74" t="s">
        <v>22</v>
      </c>
      <c r="B12" s="324">
        <v>23050</v>
      </c>
      <c r="C12" s="324">
        <v>16577</v>
      </c>
      <c r="D12" s="339">
        <v>71.91757049891541</v>
      </c>
      <c r="E12" s="339"/>
      <c r="F12" s="324">
        <v>39907</v>
      </c>
      <c r="G12" s="324">
        <v>33799</v>
      </c>
      <c r="H12" s="192">
        <v>84.8</v>
      </c>
      <c r="I12" s="339"/>
    </row>
    <row r="13" spans="1:9" x14ac:dyDescent="0.3">
      <c r="A13" s="74" t="s">
        <v>25</v>
      </c>
      <c r="B13" s="324">
        <v>13691</v>
      </c>
      <c r="C13" s="324">
        <v>7735</v>
      </c>
      <c r="D13" s="339">
        <v>56.496968811628079</v>
      </c>
      <c r="E13" s="339"/>
      <c r="F13" s="324">
        <v>21614</v>
      </c>
      <c r="G13" s="324">
        <v>17384</v>
      </c>
      <c r="H13" s="192">
        <v>80.5</v>
      </c>
      <c r="I13" s="339"/>
    </row>
    <row r="14" spans="1:9" x14ac:dyDescent="0.3">
      <c r="A14" s="74" t="s">
        <v>26</v>
      </c>
      <c r="B14" s="338">
        <v>89438</v>
      </c>
      <c r="C14" s="324">
        <v>88376</v>
      </c>
      <c r="D14" s="339">
        <v>98.812585254589763</v>
      </c>
      <c r="E14" s="339"/>
      <c r="F14" s="324">
        <v>144630</v>
      </c>
      <c r="G14" s="324">
        <v>142739</v>
      </c>
      <c r="H14" s="192">
        <v>98.8</v>
      </c>
      <c r="I14" s="339"/>
    </row>
    <row r="15" spans="1:9" x14ac:dyDescent="0.3">
      <c r="A15" s="74" t="s">
        <v>29</v>
      </c>
      <c r="B15" s="338">
        <v>18495</v>
      </c>
      <c r="C15" s="324">
        <v>12407</v>
      </c>
      <c r="D15" s="339">
        <v>67.082995404163299</v>
      </c>
      <c r="E15" s="339"/>
      <c r="F15" s="324">
        <v>28890</v>
      </c>
      <c r="G15" s="324">
        <v>21405</v>
      </c>
      <c r="H15" s="192">
        <v>74.099999999999994</v>
      </c>
      <c r="I15" s="339"/>
    </row>
    <row r="16" spans="1:9" x14ac:dyDescent="0.3">
      <c r="A16" s="74" t="s">
        <v>32</v>
      </c>
      <c r="B16" s="338">
        <v>43723</v>
      </c>
      <c r="C16" s="324">
        <v>24685</v>
      </c>
      <c r="D16" s="339">
        <v>56.457699608901493</v>
      </c>
      <c r="E16" s="339"/>
      <c r="F16" s="324">
        <v>67820</v>
      </c>
      <c r="G16" s="324">
        <v>57154</v>
      </c>
      <c r="H16" s="192">
        <v>84.300000000000011</v>
      </c>
      <c r="I16" s="339"/>
    </row>
    <row r="17" spans="1:9" x14ac:dyDescent="0.3">
      <c r="A17" s="74" t="s">
        <v>35</v>
      </c>
      <c r="B17" s="338">
        <v>16174</v>
      </c>
      <c r="C17" s="324">
        <v>13760</v>
      </c>
      <c r="D17" s="339">
        <v>85.074811425745025</v>
      </c>
      <c r="E17" s="339"/>
      <c r="F17" s="324">
        <v>28188</v>
      </c>
      <c r="G17" s="324">
        <v>25325</v>
      </c>
      <c r="H17" s="192">
        <v>89.9</v>
      </c>
      <c r="I17" s="339"/>
    </row>
    <row r="18" spans="1:9" x14ac:dyDescent="0.3">
      <c r="A18" s="74" t="s">
        <v>38</v>
      </c>
      <c r="B18" s="338">
        <v>46698</v>
      </c>
      <c r="C18" s="324">
        <v>24149</v>
      </c>
      <c r="D18" s="339">
        <v>51.713135466186991</v>
      </c>
      <c r="E18" s="339"/>
      <c r="F18" s="324">
        <v>72437</v>
      </c>
      <c r="G18" s="324">
        <v>64370</v>
      </c>
      <c r="H18" s="192">
        <v>88.8</v>
      </c>
      <c r="I18" s="339"/>
    </row>
    <row r="19" spans="1:9" x14ac:dyDescent="0.3">
      <c r="A19" s="74" t="s">
        <v>41</v>
      </c>
      <c r="B19" s="338">
        <v>37284</v>
      </c>
      <c r="C19" s="324">
        <v>31362</v>
      </c>
      <c r="D19" s="339">
        <v>84.1165111039588</v>
      </c>
      <c r="E19" s="339"/>
      <c r="F19" s="324">
        <v>60412</v>
      </c>
      <c r="G19" s="324">
        <v>59221</v>
      </c>
      <c r="H19" s="192">
        <v>98</v>
      </c>
      <c r="I19" s="339"/>
    </row>
    <row r="20" spans="1:9" x14ac:dyDescent="0.3">
      <c r="A20" s="74" t="s">
        <v>44</v>
      </c>
      <c r="B20" s="338">
        <v>37400</v>
      </c>
      <c r="C20" s="324">
        <v>26075</v>
      </c>
      <c r="D20" s="339">
        <v>69.719251336898395</v>
      </c>
      <c r="E20" s="339"/>
      <c r="F20" s="324">
        <v>60643</v>
      </c>
      <c r="G20" s="324">
        <v>54687</v>
      </c>
      <c r="H20" s="192">
        <v>90.1</v>
      </c>
      <c r="I20" s="339"/>
    </row>
    <row r="21" spans="1:9" x14ac:dyDescent="0.3">
      <c r="A21" s="74" t="s">
        <v>47</v>
      </c>
      <c r="B21" s="338">
        <v>33192</v>
      </c>
      <c r="C21" s="324">
        <v>31398</v>
      </c>
      <c r="D21" s="339">
        <v>94.595083152566886</v>
      </c>
      <c r="E21" s="339"/>
      <c r="F21" s="324">
        <v>58237</v>
      </c>
      <c r="G21" s="324">
        <v>54633</v>
      </c>
      <c r="H21" s="192">
        <v>93.799999999999983</v>
      </c>
      <c r="I21" s="339"/>
    </row>
    <row r="22" spans="1:9" x14ac:dyDescent="0.3">
      <c r="A22" s="78" t="s">
        <v>50</v>
      </c>
      <c r="B22" s="341">
        <v>21283</v>
      </c>
      <c r="C22" s="326">
        <v>15575</v>
      </c>
      <c r="D22" s="342">
        <v>73.180472677724012</v>
      </c>
      <c r="E22" s="342"/>
      <c r="F22" s="326">
        <v>37296</v>
      </c>
      <c r="G22" s="326">
        <v>31389</v>
      </c>
      <c r="H22" s="218">
        <v>84.1</v>
      </c>
      <c r="I22" s="342"/>
    </row>
  </sheetData>
  <mergeCells count="3">
    <mergeCell ref="A2:A3"/>
    <mergeCell ref="B2:D2"/>
    <mergeCell ref="F2:H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6C9DA-1A66-4969-8A4E-0D7720388C45}">
  <sheetPr>
    <tabColor rgb="FF00B050"/>
  </sheetPr>
  <dimension ref="A1:O130"/>
  <sheetViews>
    <sheetView workbookViewId="0">
      <selection activeCell="I19" sqref="I19"/>
    </sheetView>
  </sheetViews>
  <sheetFormatPr defaultRowHeight="14.5" x14ac:dyDescent="0.35"/>
  <cols>
    <col min="1" max="1" width="8.7265625" style="499"/>
    <col min="3" max="3" width="12.453125" customWidth="1"/>
    <col min="4" max="4" width="10.81640625" customWidth="1"/>
    <col min="5" max="5" width="10.90625" customWidth="1"/>
    <col min="9" max="9" width="25" customWidth="1"/>
    <col min="10" max="10" width="8.90625" bestFit="1" customWidth="1"/>
  </cols>
  <sheetData>
    <row r="1" spans="2:15" x14ac:dyDescent="0.35">
      <c r="B1" s="35" t="s">
        <v>1162</v>
      </c>
    </row>
    <row r="3" spans="2:15" ht="15" thickBot="1" x14ac:dyDescent="0.4">
      <c r="B3" s="364" t="s">
        <v>757</v>
      </c>
      <c r="C3" s="364" t="s">
        <v>59</v>
      </c>
      <c r="D3" s="364" t="s">
        <v>60</v>
      </c>
      <c r="E3" s="364" t="s">
        <v>58</v>
      </c>
    </row>
    <row r="4" spans="2:15" x14ac:dyDescent="0.35">
      <c r="B4" s="500"/>
      <c r="C4" s="500"/>
      <c r="D4" s="500"/>
      <c r="E4" s="500"/>
      <c r="J4" t="s">
        <v>58</v>
      </c>
      <c r="K4" t="s">
        <v>59</v>
      </c>
      <c r="L4" t="s">
        <v>60</v>
      </c>
      <c r="N4" t="s">
        <v>59</v>
      </c>
      <c r="O4" t="s">
        <v>60</v>
      </c>
    </row>
    <row r="5" spans="2:15" x14ac:dyDescent="0.35">
      <c r="B5" s="500">
        <v>0</v>
      </c>
      <c r="C5" s="501">
        <v>40858</v>
      </c>
      <c r="D5" s="501">
        <v>41499</v>
      </c>
      <c r="E5" s="501">
        <v>82357</v>
      </c>
    </row>
    <row r="6" spans="2:15" x14ac:dyDescent="0.35">
      <c r="B6" s="500">
        <v>1</v>
      </c>
      <c r="C6" s="501">
        <v>39257</v>
      </c>
      <c r="D6" s="501">
        <v>39011</v>
      </c>
      <c r="E6" s="501">
        <v>78268</v>
      </c>
      <c r="I6" t="s">
        <v>963</v>
      </c>
      <c r="J6" s="62">
        <f>K6+L6</f>
        <v>1290611</v>
      </c>
      <c r="K6" s="62">
        <f>SUM(C5:C22)</f>
        <v>642398</v>
      </c>
      <c r="L6" s="62">
        <f>SUM(D5:D22)</f>
        <v>648213</v>
      </c>
      <c r="M6" s="241">
        <f>J6/3022401*100</f>
        <v>42.701514458207235</v>
      </c>
      <c r="N6" s="33">
        <f>K6/J6*100</f>
        <v>49.774719105911849</v>
      </c>
      <c r="O6" s="33">
        <f>L6/J6*100</f>
        <v>50.225280894088151</v>
      </c>
    </row>
    <row r="7" spans="2:15" x14ac:dyDescent="0.35">
      <c r="B7" s="500">
        <v>2</v>
      </c>
      <c r="C7" s="501">
        <v>45553</v>
      </c>
      <c r="D7" s="501">
        <v>45194</v>
      </c>
      <c r="E7" s="501">
        <v>90747</v>
      </c>
      <c r="I7" t="s">
        <v>964</v>
      </c>
      <c r="J7" s="62">
        <f t="shared" ref="J7:J8" si="0">K7+L7</f>
        <v>1030935</v>
      </c>
      <c r="K7" s="62">
        <f>SUM(C20:C39)</f>
        <v>512922</v>
      </c>
      <c r="L7" s="62">
        <f>SUM(D20:D39)</f>
        <v>518013</v>
      </c>
      <c r="M7" s="241">
        <f t="shared" ref="M7:M8" si="1">J7/3022401*100</f>
        <v>34.109802107662084</v>
      </c>
      <c r="N7" s="33">
        <f t="shared" ref="N7:N8" si="2">K7/J7*100</f>
        <v>49.7530882160369</v>
      </c>
      <c r="O7" s="33">
        <f t="shared" ref="O7:O8" si="3">L7/J7*100</f>
        <v>50.2469117839631</v>
      </c>
    </row>
    <row r="8" spans="2:15" x14ac:dyDescent="0.35">
      <c r="B8" s="500">
        <v>3</v>
      </c>
      <c r="C8" s="501">
        <v>43108</v>
      </c>
      <c r="D8" s="501">
        <v>43565</v>
      </c>
      <c r="E8" s="501">
        <v>86673</v>
      </c>
      <c r="I8" t="s">
        <v>965</v>
      </c>
      <c r="J8" s="62">
        <f t="shared" si="0"/>
        <v>206675</v>
      </c>
      <c r="K8" s="62">
        <f>SUM(C65:C125)</f>
        <v>81347</v>
      </c>
      <c r="L8" s="62">
        <f>SUM(D65:D125)</f>
        <v>125328</v>
      </c>
      <c r="M8" s="241">
        <f t="shared" si="1"/>
        <v>6.8381065252426794</v>
      </c>
      <c r="N8" s="33">
        <f t="shared" si="2"/>
        <v>39.359864521591867</v>
      </c>
      <c r="O8" s="33">
        <f t="shared" si="3"/>
        <v>60.640135478408133</v>
      </c>
    </row>
    <row r="9" spans="2:15" x14ac:dyDescent="0.35">
      <c r="B9" s="500">
        <v>4</v>
      </c>
      <c r="C9" s="501">
        <v>38390</v>
      </c>
      <c r="D9" s="501">
        <v>39042</v>
      </c>
      <c r="E9" s="501">
        <v>77432</v>
      </c>
    </row>
    <row r="10" spans="2:15" x14ac:dyDescent="0.35">
      <c r="B10" s="500">
        <v>5</v>
      </c>
      <c r="C10" s="501">
        <v>39959</v>
      </c>
      <c r="D10" s="501">
        <v>39795</v>
      </c>
      <c r="E10" s="501">
        <v>79754</v>
      </c>
    </row>
    <row r="11" spans="2:15" x14ac:dyDescent="0.35">
      <c r="B11" s="500">
        <v>6</v>
      </c>
      <c r="C11" s="501">
        <v>38582</v>
      </c>
      <c r="D11" s="501">
        <v>38984</v>
      </c>
      <c r="E11" s="501">
        <v>77566</v>
      </c>
    </row>
    <row r="12" spans="2:15" x14ac:dyDescent="0.35">
      <c r="B12" s="500">
        <v>7</v>
      </c>
      <c r="C12" s="501">
        <v>38132</v>
      </c>
      <c r="D12" s="501">
        <v>38445</v>
      </c>
      <c r="E12" s="501">
        <v>76577</v>
      </c>
    </row>
    <row r="13" spans="2:15" x14ac:dyDescent="0.35">
      <c r="B13" s="500">
        <v>8</v>
      </c>
      <c r="C13" s="501">
        <v>36970</v>
      </c>
      <c r="D13" s="501">
        <v>38092</v>
      </c>
      <c r="E13" s="501">
        <v>75062</v>
      </c>
    </row>
    <row r="14" spans="2:15" x14ac:dyDescent="0.35">
      <c r="B14" s="500">
        <v>9</v>
      </c>
      <c r="C14" s="501">
        <v>35470</v>
      </c>
      <c r="D14" s="501">
        <v>35508</v>
      </c>
      <c r="E14" s="501">
        <v>70978</v>
      </c>
    </row>
    <row r="15" spans="2:15" x14ac:dyDescent="0.35">
      <c r="B15" s="500">
        <v>10</v>
      </c>
      <c r="C15" s="501">
        <v>34420</v>
      </c>
      <c r="D15" s="501">
        <v>34911</v>
      </c>
      <c r="E15" s="501">
        <v>69331</v>
      </c>
    </row>
    <row r="16" spans="2:15" x14ac:dyDescent="0.35">
      <c r="B16" s="500">
        <v>11</v>
      </c>
      <c r="C16" s="501">
        <v>31776</v>
      </c>
      <c r="D16" s="501">
        <v>32671</v>
      </c>
      <c r="E16" s="501">
        <v>64447</v>
      </c>
    </row>
    <row r="17" spans="2:5" x14ac:dyDescent="0.35">
      <c r="B17" s="500">
        <v>12</v>
      </c>
      <c r="C17" s="501">
        <v>32609</v>
      </c>
      <c r="D17" s="501">
        <v>33328</v>
      </c>
      <c r="E17" s="501">
        <v>65937</v>
      </c>
    </row>
    <row r="18" spans="2:5" x14ac:dyDescent="0.35">
      <c r="B18" s="500">
        <v>13</v>
      </c>
      <c r="C18" s="501">
        <v>32509</v>
      </c>
      <c r="D18" s="501">
        <v>33053</v>
      </c>
      <c r="E18" s="501">
        <v>65562</v>
      </c>
    </row>
    <row r="19" spans="2:5" x14ac:dyDescent="0.35">
      <c r="B19" s="500">
        <v>14</v>
      </c>
      <c r="C19" s="501">
        <v>29040</v>
      </c>
      <c r="D19" s="501">
        <v>29642</v>
      </c>
      <c r="E19" s="501">
        <v>58682</v>
      </c>
    </row>
    <row r="20" spans="2:5" x14ac:dyDescent="0.35">
      <c r="B20" s="500">
        <v>15</v>
      </c>
      <c r="C20" s="501">
        <v>29615</v>
      </c>
      <c r="D20" s="501">
        <v>29980</v>
      </c>
      <c r="E20" s="501">
        <v>59595</v>
      </c>
    </row>
    <row r="21" spans="2:5" x14ac:dyDescent="0.35">
      <c r="B21" s="500">
        <v>16</v>
      </c>
      <c r="C21" s="501">
        <v>28275</v>
      </c>
      <c r="D21" s="501">
        <v>28465</v>
      </c>
      <c r="E21" s="501">
        <v>56740</v>
      </c>
    </row>
    <row r="22" spans="2:5" x14ac:dyDescent="0.35">
      <c r="B22" s="500">
        <v>17</v>
      </c>
      <c r="C22" s="501">
        <v>27875</v>
      </c>
      <c r="D22" s="501">
        <v>27028</v>
      </c>
      <c r="E22" s="501">
        <v>54903</v>
      </c>
    </row>
    <row r="23" spans="2:5" x14ac:dyDescent="0.35">
      <c r="B23" s="500">
        <v>18</v>
      </c>
      <c r="C23" s="501">
        <v>28829</v>
      </c>
      <c r="D23" s="501">
        <v>27632</v>
      </c>
      <c r="E23" s="501">
        <v>56461</v>
      </c>
    </row>
    <row r="24" spans="2:5" x14ac:dyDescent="0.35">
      <c r="B24" s="500">
        <v>19</v>
      </c>
      <c r="C24" s="501">
        <v>25730</v>
      </c>
      <c r="D24" s="501">
        <v>25173</v>
      </c>
      <c r="E24" s="501">
        <v>50903</v>
      </c>
    </row>
    <row r="25" spans="2:5" x14ac:dyDescent="0.35">
      <c r="B25" s="500">
        <v>20</v>
      </c>
      <c r="C25" s="501">
        <v>27241</v>
      </c>
      <c r="D25" s="501">
        <v>26139</v>
      </c>
      <c r="E25" s="501">
        <v>53380</v>
      </c>
    </row>
    <row r="26" spans="2:5" x14ac:dyDescent="0.35">
      <c r="B26" s="500">
        <v>21</v>
      </c>
      <c r="C26" s="501">
        <v>24474</v>
      </c>
      <c r="D26" s="501">
        <v>24274</v>
      </c>
      <c r="E26" s="501">
        <v>48748</v>
      </c>
    </row>
    <row r="27" spans="2:5" x14ac:dyDescent="0.35">
      <c r="B27" s="500">
        <v>22</v>
      </c>
      <c r="C27" s="501">
        <v>24737</v>
      </c>
      <c r="D27" s="501">
        <v>24843</v>
      </c>
      <c r="E27" s="501">
        <v>49580</v>
      </c>
    </row>
    <row r="28" spans="2:5" x14ac:dyDescent="0.35">
      <c r="B28" s="500">
        <v>23</v>
      </c>
      <c r="C28" s="501">
        <v>30095</v>
      </c>
      <c r="D28" s="501">
        <v>29219</v>
      </c>
      <c r="E28" s="501">
        <v>59314</v>
      </c>
    </row>
    <row r="29" spans="2:5" x14ac:dyDescent="0.35">
      <c r="B29" s="500">
        <v>24</v>
      </c>
      <c r="C29" s="501">
        <v>25253</v>
      </c>
      <c r="D29" s="501">
        <v>25185</v>
      </c>
      <c r="E29" s="501">
        <v>50438</v>
      </c>
    </row>
    <row r="30" spans="2:5" x14ac:dyDescent="0.35">
      <c r="B30" s="500">
        <v>25</v>
      </c>
      <c r="C30" s="501">
        <v>27371</v>
      </c>
      <c r="D30" s="501">
        <v>27215</v>
      </c>
      <c r="E30" s="501">
        <v>54586</v>
      </c>
    </row>
    <row r="31" spans="2:5" x14ac:dyDescent="0.35">
      <c r="B31" s="500">
        <v>26</v>
      </c>
      <c r="C31" s="501">
        <v>23362</v>
      </c>
      <c r="D31" s="501">
        <v>24309</v>
      </c>
      <c r="E31" s="501">
        <v>47671</v>
      </c>
    </row>
    <row r="32" spans="2:5" x14ac:dyDescent="0.35">
      <c r="B32" s="500">
        <v>27</v>
      </c>
      <c r="C32" s="501">
        <v>25465</v>
      </c>
      <c r="D32" s="501">
        <v>25458</v>
      </c>
      <c r="E32" s="501">
        <v>50923</v>
      </c>
    </row>
    <row r="33" spans="2:5" x14ac:dyDescent="0.35">
      <c r="B33" s="500">
        <v>28</v>
      </c>
      <c r="C33" s="501">
        <v>24901</v>
      </c>
      <c r="D33" s="501">
        <v>25260</v>
      </c>
      <c r="E33" s="501">
        <v>50161</v>
      </c>
    </row>
    <row r="34" spans="2:5" x14ac:dyDescent="0.35">
      <c r="B34" s="500">
        <v>29</v>
      </c>
      <c r="C34" s="501">
        <v>24169</v>
      </c>
      <c r="D34" s="501">
        <v>25435</v>
      </c>
      <c r="E34" s="501">
        <v>49604</v>
      </c>
    </row>
    <row r="35" spans="2:5" x14ac:dyDescent="0.35">
      <c r="B35" s="500">
        <v>30</v>
      </c>
      <c r="C35" s="501">
        <v>26547</v>
      </c>
      <c r="D35" s="501">
        <v>27780</v>
      </c>
      <c r="E35" s="501">
        <v>54327</v>
      </c>
    </row>
    <row r="36" spans="2:5" x14ac:dyDescent="0.35">
      <c r="B36" s="500">
        <v>31</v>
      </c>
      <c r="C36" s="501">
        <v>21935</v>
      </c>
      <c r="D36" s="501">
        <v>23268</v>
      </c>
      <c r="E36" s="501">
        <v>45203</v>
      </c>
    </row>
    <row r="37" spans="2:5" x14ac:dyDescent="0.35">
      <c r="B37" s="500">
        <v>32</v>
      </c>
      <c r="C37" s="501">
        <v>24120</v>
      </c>
      <c r="D37" s="501">
        <v>25462</v>
      </c>
      <c r="E37" s="501">
        <v>49582</v>
      </c>
    </row>
    <row r="38" spans="2:5" x14ac:dyDescent="0.35">
      <c r="B38" s="500">
        <v>33</v>
      </c>
      <c r="C38" s="501">
        <v>23031</v>
      </c>
      <c r="D38" s="501">
        <v>24683</v>
      </c>
      <c r="E38" s="501">
        <v>47714</v>
      </c>
    </row>
    <row r="39" spans="2:5" x14ac:dyDescent="0.35">
      <c r="B39" s="500">
        <v>34</v>
      </c>
      <c r="C39" s="501">
        <v>19897</v>
      </c>
      <c r="D39" s="501">
        <v>21205</v>
      </c>
      <c r="E39" s="501">
        <v>41102</v>
      </c>
    </row>
    <row r="40" spans="2:5" x14ac:dyDescent="0.35">
      <c r="B40" s="500">
        <v>35</v>
      </c>
      <c r="C40" s="501">
        <v>21789</v>
      </c>
      <c r="D40" s="501">
        <v>22155</v>
      </c>
      <c r="E40" s="501">
        <v>43944</v>
      </c>
    </row>
    <row r="41" spans="2:5" x14ac:dyDescent="0.35">
      <c r="B41" s="500">
        <v>36</v>
      </c>
      <c r="C41" s="501">
        <v>18025</v>
      </c>
      <c r="D41" s="501">
        <v>19119</v>
      </c>
      <c r="E41" s="501">
        <v>37144</v>
      </c>
    </row>
    <row r="42" spans="2:5" x14ac:dyDescent="0.35">
      <c r="B42" s="500">
        <v>37</v>
      </c>
      <c r="C42" s="501">
        <v>17736</v>
      </c>
      <c r="D42" s="501">
        <v>19021</v>
      </c>
      <c r="E42" s="501">
        <v>36757</v>
      </c>
    </row>
    <row r="43" spans="2:5" x14ac:dyDescent="0.35">
      <c r="B43" s="500">
        <v>38</v>
      </c>
      <c r="C43" s="501">
        <v>19033</v>
      </c>
      <c r="D43" s="501">
        <v>19936</v>
      </c>
      <c r="E43" s="501">
        <v>38969</v>
      </c>
    </row>
    <row r="44" spans="2:5" x14ac:dyDescent="0.35">
      <c r="B44" s="500">
        <v>39</v>
      </c>
      <c r="C44" s="501">
        <v>16817</v>
      </c>
      <c r="D44" s="501">
        <v>18007</v>
      </c>
      <c r="E44" s="501">
        <v>34824</v>
      </c>
    </row>
    <row r="45" spans="2:5" x14ac:dyDescent="0.35">
      <c r="B45" s="500">
        <v>40</v>
      </c>
      <c r="C45" s="501">
        <v>18424</v>
      </c>
      <c r="D45" s="501">
        <v>19528</v>
      </c>
      <c r="E45" s="501">
        <v>37952</v>
      </c>
    </row>
    <row r="46" spans="2:5" x14ac:dyDescent="0.35">
      <c r="B46" s="500">
        <v>41</v>
      </c>
      <c r="C46" s="501">
        <v>14279</v>
      </c>
      <c r="D46" s="501">
        <v>14755</v>
      </c>
      <c r="E46" s="501">
        <v>29034</v>
      </c>
    </row>
    <row r="47" spans="2:5" x14ac:dyDescent="0.35">
      <c r="B47" s="500">
        <v>42</v>
      </c>
      <c r="C47" s="501">
        <v>16380</v>
      </c>
      <c r="D47" s="501">
        <v>16739</v>
      </c>
      <c r="E47" s="501">
        <v>33119</v>
      </c>
    </row>
    <row r="48" spans="2:5" x14ac:dyDescent="0.35">
      <c r="B48" s="500">
        <v>43</v>
      </c>
      <c r="C48" s="501">
        <v>15736</v>
      </c>
      <c r="D48" s="501">
        <v>16625</v>
      </c>
      <c r="E48" s="501">
        <v>32361</v>
      </c>
    </row>
    <row r="49" spans="2:5" x14ac:dyDescent="0.35">
      <c r="B49" s="500">
        <v>44</v>
      </c>
      <c r="C49" s="501">
        <v>13158</v>
      </c>
      <c r="D49" s="501">
        <v>13786</v>
      </c>
      <c r="E49" s="501">
        <v>26944</v>
      </c>
    </row>
    <row r="50" spans="2:5" x14ac:dyDescent="0.35">
      <c r="B50" s="500">
        <v>45</v>
      </c>
      <c r="C50" s="501">
        <v>15476</v>
      </c>
      <c r="D50" s="501">
        <v>14965</v>
      </c>
      <c r="E50" s="501">
        <v>30441</v>
      </c>
    </row>
    <row r="51" spans="2:5" x14ac:dyDescent="0.35">
      <c r="B51" s="500">
        <v>46</v>
      </c>
      <c r="C51" s="501">
        <v>13031</v>
      </c>
      <c r="D51" s="501">
        <v>13175</v>
      </c>
      <c r="E51" s="501">
        <v>26206</v>
      </c>
    </row>
    <row r="52" spans="2:5" x14ac:dyDescent="0.35">
      <c r="B52" s="500">
        <v>47</v>
      </c>
      <c r="C52" s="501">
        <v>12428</v>
      </c>
      <c r="D52" s="501">
        <v>12751</v>
      </c>
      <c r="E52" s="501">
        <v>25179</v>
      </c>
    </row>
    <row r="53" spans="2:5" x14ac:dyDescent="0.35">
      <c r="B53" s="500">
        <v>48</v>
      </c>
      <c r="C53" s="501">
        <v>13082</v>
      </c>
      <c r="D53" s="501">
        <v>13057</v>
      </c>
      <c r="E53" s="501">
        <v>26139</v>
      </c>
    </row>
    <row r="54" spans="2:5" x14ac:dyDescent="0.35">
      <c r="B54" s="500">
        <v>49</v>
      </c>
      <c r="C54" s="501">
        <v>12001</v>
      </c>
      <c r="D54" s="501">
        <v>12591</v>
      </c>
      <c r="E54" s="501">
        <v>24592</v>
      </c>
    </row>
    <row r="55" spans="2:5" x14ac:dyDescent="0.35">
      <c r="B55" s="500">
        <v>50</v>
      </c>
      <c r="C55" s="501">
        <v>11657</v>
      </c>
      <c r="D55" s="501">
        <v>12264</v>
      </c>
      <c r="E55" s="501">
        <v>23921</v>
      </c>
    </row>
    <row r="56" spans="2:5" x14ac:dyDescent="0.35">
      <c r="B56" s="500">
        <v>51</v>
      </c>
      <c r="C56" s="501">
        <v>9612</v>
      </c>
      <c r="D56" s="501">
        <v>10069</v>
      </c>
      <c r="E56" s="501">
        <v>19681</v>
      </c>
    </row>
    <row r="57" spans="2:5" x14ac:dyDescent="0.35">
      <c r="B57" s="500">
        <v>52</v>
      </c>
      <c r="C57" s="501">
        <v>9700</v>
      </c>
      <c r="D57" s="501">
        <v>10196</v>
      </c>
      <c r="E57" s="501">
        <v>19896</v>
      </c>
    </row>
    <row r="58" spans="2:5" x14ac:dyDescent="0.35">
      <c r="B58" s="500">
        <v>53</v>
      </c>
      <c r="C58" s="501">
        <v>10099</v>
      </c>
      <c r="D58" s="501">
        <v>11003</v>
      </c>
      <c r="E58" s="501">
        <v>21102</v>
      </c>
    </row>
    <row r="59" spans="2:5" x14ac:dyDescent="0.35">
      <c r="B59" s="500">
        <v>54</v>
      </c>
      <c r="C59" s="501">
        <v>8526</v>
      </c>
      <c r="D59" s="501">
        <v>9650</v>
      </c>
      <c r="E59" s="501">
        <v>18176</v>
      </c>
    </row>
    <row r="60" spans="2:5" x14ac:dyDescent="0.35">
      <c r="B60" s="500">
        <v>55</v>
      </c>
      <c r="C60" s="501">
        <v>8480</v>
      </c>
      <c r="D60" s="501">
        <v>10097</v>
      </c>
      <c r="E60" s="501">
        <v>18577</v>
      </c>
    </row>
    <row r="61" spans="2:5" x14ac:dyDescent="0.35">
      <c r="B61" s="500">
        <v>56</v>
      </c>
      <c r="C61" s="501">
        <v>7142</v>
      </c>
      <c r="D61" s="501">
        <v>8139</v>
      </c>
      <c r="E61" s="501">
        <v>15281</v>
      </c>
    </row>
    <row r="62" spans="2:5" x14ac:dyDescent="0.35">
      <c r="B62" s="500">
        <v>57</v>
      </c>
      <c r="C62" s="501">
        <v>7158</v>
      </c>
      <c r="D62" s="501">
        <v>8595</v>
      </c>
      <c r="E62" s="501">
        <v>15753</v>
      </c>
    </row>
    <row r="63" spans="2:5" x14ac:dyDescent="0.35">
      <c r="B63" s="500">
        <v>58</v>
      </c>
      <c r="C63" s="501">
        <v>6717</v>
      </c>
      <c r="D63" s="501">
        <v>7838</v>
      </c>
      <c r="E63" s="501">
        <v>14555</v>
      </c>
    </row>
    <row r="64" spans="2:5" x14ac:dyDescent="0.35">
      <c r="B64" s="500">
        <v>59</v>
      </c>
      <c r="C64" s="501">
        <v>6836</v>
      </c>
      <c r="D64" s="501">
        <v>8035</v>
      </c>
      <c r="E64" s="501">
        <v>14871</v>
      </c>
    </row>
    <row r="65" spans="2:5" x14ac:dyDescent="0.35">
      <c r="B65" s="500">
        <v>60</v>
      </c>
      <c r="C65" s="501">
        <v>7107</v>
      </c>
      <c r="D65" s="501">
        <v>10176</v>
      </c>
      <c r="E65" s="501">
        <v>17283</v>
      </c>
    </row>
    <row r="66" spans="2:5" x14ac:dyDescent="0.35">
      <c r="B66" s="500">
        <v>61</v>
      </c>
      <c r="C66" s="501">
        <v>4992</v>
      </c>
      <c r="D66" s="501">
        <v>6957</v>
      </c>
      <c r="E66" s="501">
        <v>11949</v>
      </c>
    </row>
    <row r="67" spans="2:5" x14ac:dyDescent="0.35">
      <c r="B67" s="500">
        <v>62</v>
      </c>
      <c r="C67" s="501">
        <v>5387</v>
      </c>
      <c r="D67" s="501">
        <v>7152</v>
      </c>
      <c r="E67" s="501">
        <v>12539</v>
      </c>
    </row>
    <row r="68" spans="2:5" x14ac:dyDescent="0.35">
      <c r="B68" s="500">
        <v>63</v>
      </c>
      <c r="C68" s="501">
        <v>6001</v>
      </c>
      <c r="D68" s="501">
        <v>8517</v>
      </c>
      <c r="E68" s="501">
        <v>14518</v>
      </c>
    </row>
    <row r="69" spans="2:5" x14ac:dyDescent="0.35">
      <c r="B69" s="500">
        <v>64</v>
      </c>
      <c r="C69" s="501">
        <v>4665</v>
      </c>
      <c r="D69" s="501">
        <v>6615</v>
      </c>
      <c r="E69" s="501">
        <v>11280</v>
      </c>
    </row>
    <row r="70" spans="2:5" x14ac:dyDescent="0.35">
      <c r="B70" s="500">
        <v>65</v>
      </c>
      <c r="C70" s="501">
        <v>4716</v>
      </c>
      <c r="D70" s="501">
        <v>6534</v>
      </c>
      <c r="E70" s="501">
        <v>11250</v>
      </c>
    </row>
    <row r="71" spans="2:5" x14ac:dyDescent="0.35">
      <c r="B71" s="500">
        <v>66</v>
      </c>
      <c r="C71" s="501">
        <v>3441</v>
      </c>
      <c r="D71" s="501">
        <v>4981</v>
      </c>
      <c r="E71" s="501">
        <v>8422</v>
      </c>
    </row>
    <row r="72" spans="2:5" x14ac:dyDescent="0.35">
      <c r="B72" s="500">
        <v>67</v>
      </c>
      <c r="C72" s="501">
        <v>3861</v>
      </c>
      <c r="D72" s="501">
        <v>5437</v>
      </c>
      <c r="E72" s="501">
        <v>9298</v>
      </c>
    </row>
    <row r="73" spans="2:5" x14ac:dyDescent="0.35">
      <c r="B73" s="500">
        <v>68</v>
      </c>
      <c r="C73" s="501">
        <v>3503</v>
      </c>
      <c r="D73" s="501">
        <v>4876</v>
      </c>
      <c r="E73" s="501">
        <v>8379</v>
      </c>
    </row>
    <row r="74" spans="2:5" x14ac:dyDescent="0.35">
      <c r="B74" s="500">
        <v>69</v>
      </c>
      <c r="C74" s="501">
        <v>2916</v>
      </c>
      <c r="D74" s="501">
        <v>4193</v>
      </c>
      <c r="E74" s="501">
        <v>7109</v>
      </c>
    </row>
    <row r="75" spans="2:5" x14ac:dyDescent="0.35">
      <c r="B75" s="500">
        <v>70</v>
      </c>
      <c r="C75" s="501">
        <v>3310</v>
      </c>
      <c r="D75" s="501">
        <v>4647</v>
      </c>
      <c r="E75" s="501">
        <v>7957</v>
      </c>
    </row>
    <row r="76" spans="2:5" x14ac:dyDescent="0.35">
      <c r="B76" s="500">
        <v>71</v>
      </c>
      <c r="C76" s="501">
        <v>2652</v>
      </c>
      <c r="D76" s="501">
        <v>3775</v>
      </c>
      <c r="E76" s="501">
        <v>6427</v>
      </c>
    </row>
    <row r="77" spans="2:5" x14ac:dyDescent="0.35">
      <c r="B77" s="500">
        <v>72</v>
      </c>
      <c r="C77" s="501">
        <v>2619</v>
      </c>
      <c r="D77" s="501">
        <v>3759</v>
      </c>
      <c r="E77" s="501">
        <v>6378</v>
      </c>
    </row>
    <row r="78" spans="2:5" x14ac:dyDescent="0.35">
      <c r="B78" s="500">
        <v>73</v>
      </c>
      <c r="C78" s="501">
        <v>2831</v>
      </c>
      <c r="D78" s="501">
        <v>4423</v>
      </c>
      <c r="E78" s="501">
        <v>7254</v>
      </c>
    </row>
    <row r="79" spans="2:5" x14ac:dyDescent="0.35">
      <c r="B79" s="500">
        <v>74</v>
      </c>
      <c r="C79" s="501">
        <v>2312</v>
      </c>
      <c r="D79" s="501">
        <v>3463</v>
      </c>
      <c r="E79" s="501">
        <v>5775</v>
      </c>
    </row>
    <row r="80" spans="2:5" x14ac:dyDescent="0.35">
      <c r="B80" s="500">
        <v>75</v>
      </c>
      <c r="C80" s="501">
        <v>2349</v>
      </c>
      <c r="D80" s="501">
        <v>3423</v>
      </c>
      <c r="E80" s="501">
        <v>5772</v>
      </c>
    </row>
    <row r="81" spans="2:5" x14ac:dyDescent="0.35">
      <c r="B81" s="500">
        <v>76</v>
      </c>
      <c r="C81" s="501">
        <v>1800</v>
      </c>
      <c r="D81" s="501">
        <v>2627</v>
      </c>
      <c r="E81" s="501">
        <v>4427</v>
      </c>
    </row>
    <row r="82" spans="2:5" x14ac:dyDescent="0.35">
      <c r="B82" s="500">
        <v>77</v>
      </c>
      <c r="C82" s="501">
        <v>1522</v>
      </c>
      <c r="D82" s="501">
        <v>2498</v>
      </c>
      <c r="E82" s="501">
        <v>4020</v>
      </c>
    </row>
    <row r="83" spans="2:5" x14ac:dyDescent="0.35">
      <c r="B83" s="500">
        <v>78</v>
      </c>
      <c r="C83" s="501">
        <v>1755</v>
      </c>
      <c r="D83" s="501">
        <v>2815</v>
      </c>
      <c r="E83" s="501">
        <v>4570</v>
      </c>
    </row>
    <row r="84" spans="2:5" x14ac:dyDescent="0.35">
      <c r="B84" s="500">
        <v>79</v>
      </c>
      <c r="C84" s="501">
        <v>1486</v>
      </c>
      <c r="D84" s="501">
        <v>2403</v>
      </c>
      <c r="E84" s="501">
        <v>3889</v>
      </c>
    </row>
    <row r="85" spans="2:5" x14ac:dyDescent="0.35">
      <c r="B85" s="500">
        <v>80</v>
      </c>
      <c r="C85" s="501">
        <v>1458</v>
      </c>
      <c r="D85" s="501">
        <v>2483</v>
      </c>
      <c r="E85" s="501">
        <v>3941</v>
      </c>
    </row>
    <row r="86" spans="2:5" x14ac:dyDescent="0.35">
      <c r="B86" s="500">
        <v>81</v>
      </c>
      <c r="C86" s="501">
        <v>1077</v>
      </c>
      <c r="D86" s="501">
        <v>1868</v>
      </c>
      <c r="E86" s="501">
        <v>2945</v>
      </c>
    </row>
    <row r="87" spans="2:5" x14ac:dyDescent="0.35">
      <c r="B87" s="500">
        <v>82</v>
      </c>
      <c r="C87" s="501">
        <v>1183</v>
      </c>
      <c r="D87" s="501">
        <v>2037</v>
      </c>
      <c r="E87" s="501">
        <v>3220</v>
      </c>
    </row>
    <row r="88" spans="2:5" x14ac:dyDescent="0.35">
      <c r="B88" s="500">
        <v>83</v>
      </c>
      <c r="C88" s="501">
        <v>1323</v>
      </c>
      <c r="D88" s="501">
        <v>2601</v>
      </c>
      <c r="E88" s="501">
        <v>3924</v>
      </c>
    </row>
    <row r="89" spans="2:5" x14ac:dyDescent="0.35">
      <c r="B89" s="500">
        <v>84</v>
      </c>
      <c r="C89" s="500">
        <v>930</v>
      </c>
      <c r="D89" s="501">
        <v>1895</v>
      </c>
      <c r="E89" s="501">
        <v>2825</v>
      </c>
    </row>
    <row r="90" spans="2:5" x14ac:dyDescent="0.35">
      <c r="B90" s="500">
        <v>85</v>
      </c>
      <c r="C90" s="500">
        <v>811</v>
      </c>
      <c r="D90" s="501">
        <v>1603</v>
      </c>
      <c r="E90" s="501">
        <v>2414</v>
      </c>
    </row>
    <row r="91" spans="2:5" x14ac:dyDescent="0.35">
      <c r="B91" s="500">
        <v>86</v>
      </c>
      <c r="C91" s="500">
        <v>605</v>
      </c>
      <c r="D91" s="501">
        <v>1220</v>
      </c>
      <c r="E91" s="501">
        <v>1825</v>
      </c>
    </row>
    <row r="92" spans="2:5" x14ac:dyDescent="0.35">
      <c r="B92" s="500">
        <v>87</v>
      </c>
      <c r="C92" s="500">
        <v>564</v>
      </c>
      <c r="D92" s="501">
        <v>1261</v>
      </c>
      <c r="E92" s="501">
        <v>1825</v>
      </c>
    </row>
    <row r="93" spans="2:5" x14ac:dyDescent="0.35">
      <c r="B93" s="500">
        <v>88</v>
      </c>
      <c r="C93" s="500">
        <v>490</v>
      </c>
      <c r="D93" s="501">
        <v>1035</v>
      </c>
      <c r="E93" s="501">
        <v>1525</v>
      </c>
    </row>
    <row r="94" spans="2:5" x14ac:dyDescent="0.35">
      <c r="B94" s="500">
        <v>89</v>
      </c>
      <c r="C94" s="500">
        <v>491</v>
      </c>
      <c r="D94" s="501">
        <v>1158</v>
      </c>
      <c r="E94" s="501">
        <v>1649</v>
      </c>
    </row>
    <row r="95" spans="2:5" x14ac:dyDescent="0.35">
      <c r="B95" s="500">
        <v>90</v>
      </c>
      <c r="C95" s="500">
        <v>428</v>
      </c>
      <c r="D95" s="501">
        <v>1048</v>
      </c>
      <c r="E95" s="501">
        <v>1476</v>
      </c>
    </row>
    <row r="96" spans="2:5" x14ac:dyDescent="0.35">
      <c r="B96" s="500">
        <v>91</v>
      </c>
      <c r="C96" s="500">
        <v>351</v>
      </c>
      <c r="D96" s="500">
        <v>949</v>
      </c>
      <c r="E96" s="501">
        <v>1300</v>
      </c>
    </row>
    <row r="97" spans="2:5" x14ac:dyDescent="0.35">
      <c r="B97" s="500">
        <v>92</v>
      </c>
      <c r="C97" s="500">
        <v>270</v>
      </c>
      <c r="D97" s="500">
        <v>747</v>
      </c>
      <c r="E97" s="501">
        <v>1017</v>
      </c>
    </row>
    <row r="98" spans="2:5" x14ac:dyDescent="0.35">
      <c r="B98" s="500">
        <v>93</v>
      </c>
      <c r="C98" s="500">
        <v>396</v>
      </c>
      <c r="D98" s="501">
        <v>1237</v>
      </c>
      <c r="E98" s="501">
        <v>1633</v>
      </c>
    </row>
    <row r="99" spans="2:5" x14ac:dyDescent="0.35">
      <c r="B99" s="500">
        <v>94</v>
      </c>
      <c r="C99" s="500">
        <v>239</v>
      </c>
      <c r="D99" s="500">
        <v>693</v>
      </c>
      <c r="E99" s="500">
        <v>932</v>
      </c>
    </row>
    <row r="100" spans="2:5" x14ac:dyDescent="0.35">
      <c r="B100" s="500">
        <v>95</v>
      </c>
      <c r="C100" s="500">
        <v>176</v>
      </c>
      <c r="D100" s="500">
        <v>548</v>
      </c>
      <c r="E100" s="500">
        <v>724</v>
      </c>
    </row>
    <row r="101" spans="2:5" x14ac:dyDescent="0.35">
      <c r="B101" s="500">
        <v>96</v>
      </c>
      <c r="C101" s="500">
        <v>151</v>
      </c>
      <c r="D101" s="500">
        <v>441</v>
      </c>
      <c r="E101" s="500">
        <v>592</v>
      </c>
    </row>
    <row r="102" spans="2:5" x14ac:dyDescent="0.35">
      <c r="B102" s="500">
        <v>97</v>
      </c>
      <c r="C102" s="500">
        <v>102</v>
      </c>
      <c r="D102" s="500">
        <v>361</v>
      </c>
      <c r="E102" s="500">
        <v>463</v>
      </c>
    </row>
    <row r="103" spans="2:5" x14ac:dyDescent="0.35">
      <c r="B103" s="500">
        <v>98</v>
      </c>
      <c r="C103" s="500">
        <v>137</v>
      </c>
      <c r="D103" s="500">
        <v>448</v>
      </c>
      <c r="E103" s="500">
        <v>585</v>
      </c>
    </row>
    <row r="104" spans="2:5" x14ac:dyDescent="0.35">
      <c r="B104" s="500">
        <v>99</v>
      </c>
      <c r="C104" s="500">
        <v>412</v>
      </c>
      <c r="D104" s="500">
        <v>591</v>
      </c>
      <c r="E104" s="501">
        <v>1003</v>
      </c>
    </row>
    <row r="105" spans="2:5" x14ac:dyDescent="0.35">
      <c r="B105" s="500">
        <v>100</v>
      </c>
      <c r="C105" s="500">
        <v>78</v>
      </c>
      <c r="D105" s="500">
        <v>344</v>
      </c>
      <c r="E105" s="500">
        <v>422</v>
      </c>
    </row>
    <row r="106" spans="2:5" x14ac:dyDescent="0.35">
      <c r="B106" s="500">
        <v>101</v>
      </c>
      <c r="C106" s="500">
        <v>42</v>
      </c>
      <c r="D106" s="500">
        <v>201</v>
      </c>
      <c r="E106" s="500">
        <v>243</v>
      </c>
    </row>
    <row r="107" spans="2:5" x14ac:dyDescent="0.35">
      <c r="B107" s="500">
        <v>102</v>
      </c>
      <c r="C107" s="500">
        <v>51</v>
      </c>
      <c r="D107" s="500">
        <v>210</v>
      </c>
      <c r="E107" s="500">
        <v>261</v>
      </c>
    </row>
    <row r="108" spans="2:5" x14ac:dyDescent="0.35">
      <c r="B108" s="500">
        <v>103</v>
      </c>
      <c r="C108" s="500">
        <v>84</v>
      </c>
      <c r="D108" s="500">
        <v>359</v>
      </c>
      <c r="E108" s="500">
        <v>443</v>
      </c>
    </row>
    <row r="109" spans="2:5" x14ac:dyDescent="0.35">
      <c r="B109" s="500">
        <v>104</v>
      </c>
      <c r="C109" s="500">
        <v>33</v>
      </c>
      <c r="D109" s="500">
        <v>139</v>
      </c>
      <c r="E109" s="500">
        <v>172</v>
      </c>
    </row>
    <row r="110" spans="2:5" x14ac:dyDescent="0.35">
      <c r="B110" s="500">
        <v>105</v>
      </c>
      <c r="C110" s="500">
        <v>34</v>
      </c>
      <c r="D110" s="500">
        <v>108</v>
      </c>
      <c r="E110" s="500">
        <v>142</v>
      </c>
    </row>
    <row r="111" spans="2:5" x14ac:dyDescent="0.35">
      <c r="B111" s="500">
        <v>106</v>
      </c>
      <c r="C111" s="500">
        <v>14</v>
      </c>
      <c r="D111" s="500">
        <v>57</v>
      </c>
      <c r="E111" s="500">
        <v>71</v>
      </c>
    </row>
    <row r="112" spans="2:5" x14ac:dyDescent="0.35">
      <c r="B112" s="500">
        <v>107</v>
      </c>
      <c r="C112" s="500">
        <v>12</v>
      </c>
      <c r="D112" s="500">
        <v>57</v>
      </c>
      <c r="E112" s="500">
        <v>69</v>
      </c>
    </row>
    <row r="113" spans="2:5" x14ac:dyDescent="0.35">
      <c r="B113" s="500">
        <v>108</v>
      </c>
      <c r="C113" s="500">
        <v>7</v>
      </c>
      <c r="D113" s="500">
        <v>23</v>
      </c>
      <c r="E113" s="500">
        <v>30</v>
      </c>
    </row>
    <row r="114" spans="2:5" x14ac:dyDescent="0.35">
      <c r="B114" s="500">
        <v>109</v>
      </c>
      <c r="C114" s="500">
        <v>5</v>
      </c>
      <c r="D114" s="500">
        <v>19</v>
      </c>
      <c r="E114" s="500">
        <v>24</v>
      </c>
    </row>
    <row r="115" spans="2:5" x14ac:dyDescent="0.35">
      <c r="B115" s="500">
        <v>110</v>
      </c>
      <c r="C115" s="500">
        <v>6</v>
      </c>
      <c r="D115" s="500">
        <v>41</v>
      </c>
      <c r="E115" s="500">
        <v>47</v>
      </c>
    </row>
    <row r="116" spans="2:5" x14ac:dyDescent="0.35">
      <c r="B116" s="500">
        <v>111</v>
      </c>
      <c r="C116" s="500">
        <v>7</v>
      </c>
      <c r="D116" s="500">
        <v>19</v>
      </c>
      <c r="E116" s="500">
        <v>26</v>
      </c>
    </row>
    <row r="117" spans="2:5" x14ac:dyDescent="0.35">
      <c r="B117" s="500">
        <v>112</v>
      </c>
      <c r="C117" s="500">
        <v>4</v>
      </c>
      <c r="D117" s="500">
        <v>22</v>
      </c>
      <c r="E117" s="500">
        <v>26</v>
      </c>
    </row>
    <row r="118" spans="2:5" x14ac:dyDescent="0.35">
      <c r="B118" s="500">
        <v>113</v>
      </c>
      <c r="C118" s="500">
        <v>7</v>
      </c>
      <c r="D118" s="500">
        <v>17</v>
      </c>
      <c r="E118" s="500">
        <v>24</v>
      </c>
    </row>
    <row r="119" spans="2:5" x14ac:dyDescent="0.35">
      <c r="B119" s="500">
        <v>114</v>
      </c>
      <c r="C119" s="500">
        <v>4</v>
      </c>
      <c r="D119" s="500">
        <v>5</v>
      </c>
      <c r="E119" s="500">
        <v>9</v>
      </c>
    </row>
    <row r="120" spans="2:5" x14ac:dyDescent="0.35">
      <c r="B120" s="500">
        <v>115</v>
      </c>
      <c r="C120" s="500">
        <v>3</v>
      </c>
      <c r="D120" s="500">
        <v>11</v>
      </c>
      <c r="E120" s="500">
        <v>14</v>
      </c>
    </row>
    <row r="121" spans="2:5" x14ac:dyDescent="0.35">
      <c r="B121" s="500">
        <v>116</v>
      </c>
      <c r="C121" s="500">
        <v>0</v>
      </c>
      <c r="D121" s="500">
        <v>4</v>
      </c>
      <c r="E121" s="500">
        <v>4</v>
      </c>
    </row>
    <row r="122" spans="2:5" x14ac:dyDescent="0.35">
      <c r="B122" s="500">
        <v>117</v>
      </c>
      <c r="C122" s="500">
        <v>0</v>
      </c>
      <c r="D122" s="500">
        <v>5</v>
      </c>
      <c r="E122" s="500">
        <v>5</v>
      </c>
    </row>
    <row r="123" spans="2:5" x14ac:dyDescent="0.35">
      <c r="B123" s="500">
        <v>118</v>
      </c>
      <c r="C123" s="500">
        <v>0</v>
      </c>
      <c r="D123" s="500">
        <v>2</v>
      </c>
      <c r="E123" s="500">
        <v>2</v>
      </c>
    </row>
    <row r="124" spans="2:5" x14ac:dyDescent="0.35">
      <c r="B124" s="500">
        <v>119</v>
      </c>
      <c r="C124" s="500">
        <v>1</v>
      </c>
      <c r="D124" s="500">
        <v>2</v>
      </c>
      <c r="E124" s="500">
        <v>3</v>
      </c>
    </row>
    <row r="125" spans="2:5" x14ac:dyDescent="0.35">
      <c r="B125" s="500">
        <v>120</v>
      </c>
      <c r="C125" s="500">
        <v>136</v>
      </c>
      <c r="D125" s="500">
        <v>188</v>
      </c>
      <c r="E125" s="500">
        <v>324</v>
      </c>
    </row>
    <row r="126" spans="2:5" x14ac:dyDescent="0.35">
      <c r="B126" s="500"/>
      <c r="C126" s="500"/>
      <c r="D126" s="500"/>
      <c r="E126" s="500"/>
    </row>
    <row r="127" spans="2:5" ht="15" thickBot="1" x14ac:dyDescent="0.4">
      <c r="B127" s="66" t="s">
        <v>58</v>
      </c>
      <c r="C127" s="66" t="s">
        <v>961</v>
      </c>
      <c r="D127" s="66" t="s">
        <v>962</v>
      </c>
      <c r="E127" s="67">
        <v>3022401</v>
      </c>
    </row>
    <row r="130" spans="2:2" x14ac:dyDescent="0.35">
      <c r="B130" t="s">
        <v>758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868E5-65CD-4ACF-BDCE-E640C9D7465E}">
  <sheetPr>
    <tabColor rgb="FFC00000"/>
  </sheetPr>
  <dimension ref="A1:AE25"/>
  <sheetViews>
    <sheetView workbookViewId="0">
      <selection activeCell="R34" sqref="R34"/>
    </sheetView>
  </sheetViews>
  <sheetFormatPr defaultRowHeight="13" x14ac:dyDescent="0.3"/>
  <cols>
    <col min="1" max="1" width="11.453125" style="74" customWidth="1"/>
    <col min="2" max="2" width="9" style="74" customWidth="1"/>
    <col min="3" max="3" width="5.90625" style="74" customWidth="1"/>
    <col min="4" max="4" width="6" style="74" customWidth="1"/>
    <col min="5" max="5" width="5.6328125" style="74" customWidth="1"/>
    <col min="6" max="6" width="7.90625" style="74" customWidth="1"/>
    <col min="7" max="7" width="5.81640625" style="74" customWidth="1"/>
    <col min="8" max="8" width="7.36328125" style="74" customWidth="1"/>
    <col min="9" max="9" width="10.08984375" style="74" customWidth="1"/>
    <col min="10" max="10" width="7.453125" style="74" customWidth="1"/>
    <col min="11" max="11" width="6" style="74" customWidth="1"/>
    <col min="12" max="12" width="5" style="74" customWidth="1"/>
    <col min="13" max="13" width="10.26953125" style="74" customWidth="1"/>
    <col min="14" max="14" width="4.54296875" style="74" customWidth="1"/>
    <col min="15" max="15" width="6.08984375" style="74" customWidth="1"/>
    <col min="16" max="16384" width="8.7265625" style="74"/>
  </cols>
  <sheetData>
    <row r="1" spans="1:31" ht="15.5" x14ac:dyDescent="0.3">
      <c r="A1" s="397" t="s">
        <v>1205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31" ht="53.5" customHeight="1" x14ac:dyDescent="0.3">
      <c r="A2" s="180" t="s">
        <v>0</v>
      </c>
      <c r="B2" s="179" t="s">
        <v>250</v>
      </c>
      <c r="C2" s="320" t="s">
        <v>922</v>
      </c>
      <c r="D2" s="320" t="s">
        <v>923</v>
      </c>
      <c r="E2" s="320" t="s">
        <v>924</v>
      </c>
      <c r="F2" s="320" t="s">
        <v>914</v>
      </c>
      <c r="G2" s="321" t="s">
        <v>915</v>
      </c>
      <c r="H2" s="320" t="s">
        <v>916</v>
      </c>
      <c r="I2" s="322" t="s">
        <v>917</v>
      </c>
      <c r="J2" s="321" t="s">
        <v>918</v>
      </c>
      <c r="K2" s="321" t="s">
        <v>919</v>
      </c>
      <c r="L2" s="321" t="s">
        <v>920</v>
      </c>
      <c r="M2" s="321" t="s">
        <v>921</v>
      </c>
      <c r="N2" s="321" t="s">
        <v>925</v>
      </c>
      <c r="O2" s="323" t="s">
        <v>110</v>
      </c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</row>
    <row r="3" spans="1:31" ht="14.5" customHeight="1" x14ac:dyDescent="0.3">
      <c r="A3" s="13" t="s">
        <v>1</v>
      </c>
      <c r="B3" s="324">
        <v>756339</v>
      </c>
      <c r="C3" s="192">
        <v>43.746388854733134</v>
      </c>
      <c r="D3" s="192">
        <v>17.773643829023758</v>
      </c>
      <c r="E3" s="192">
        <v>17.948697607818715</v>
      </c>
      <c r="F3" s="192">
        <v>1.3679051324868874</v>
      </c>
      <c r="G3" s="192">
        <v>0.52159150856957004</v>
      </c>
      <c r="H3" s="192">
        <v>10.5500311368315</v>
      </c>
      <c r="I3" s="329">
        <v>91.908258069463557</v>
      </c>
      <c r="J3" s="192">
        <v>2.3309653475491809</v>
      </c>
      <c r="K3" s="192">
        <v>3.0674076042621099</v>
      </c>
      <c r="L3" s="192">
        <v>0.43300689241200047</v>
      </c>
      <c r="M3" s="192">
        <v>1.532778291215976</v>
      </c>
      <c r="N3" s="192">
        <v>9.6517566858247431E-2</v>
      </c>
      <c r="O3" s="192">
        <v>0.63106622823892466</v>
      </c>
    </row>
    <row r="4" spans="1:31" ht="10" customHeight="1" x14ac:dyDescent="0.3">
      <c r="A4" s="13"/>
      <c r="C4" s="192"/>
      <c r="D4" s="192"/>
      <c r="E4" s="192"/>
      <c r="F4" s="192"/>
      <c r="G4" s="192"/>
      <c r="H4" s="192"/>
      <c r="I4" s="330"/>
      <c r="J4" s="192"/>
      <c r="K4" s="192"/>
      <c r="L4" s="192"/>
      <c r="M4" s="192"/>
      <c r="N4" s="192"/>
      <c r="O4" s="192"/>
      <c r="Q4" s="328"/>
    </row>
    <row r="5" spans="1:31" x14ac:dyDescent="0.3">
      <c r="A5" s="13" t="s">
        <v>3</v>
      </c>
      <c r="B5" s="324">
        <v>414119</v>
      </c>
      <c r="C5" s="192">
        <v>55.830038094410405</v>
      </c>
      <c r="D5" s="192">
        <v>16.272927862029675</v>
      </c>
      <c r="E5" s="192">
        <v>24.481814626515447</v>
      </c>
      <c r="F5" s="192">
        <v>0.74064417696277951</v>
      </c>
      <c r="G5" s="192">
        <v>0.50864970041087887</v>
      </c>
      <c r="H5" s="192">
        <v>0.68367154796564256</v>
      </c>
      <c r="I5" s="330">
        <v>98.517746008294822</v>
      </c>
      <c r="J5" s="192">
        <v>0.27424112940994699</v>
      </c>
      <c r="K5" s="192">
        <v>0.39977404075957068</v>
      </c>
      <c r="L5" s="192">
        <v>0.10597874631247074</v>
      </c>
      <c r="M5" s="192">
        <v>6.2766455674811816E-2</v>
      </c>
      <c r="N5" s="192">
        <v>0.10501310853285825</v>
      </c>
      <c r="O5" s="192">
        <v>0.53448051101551297</v>
      </c>
    </row>
    <row r="6" spans="1:31" x14ac:dyDescent="0.3">
      <c r="A6" s="13" t="s">
        <v>7</v>
      </c>
      <c r="B6" s="324">
        <v>342220</v>
      </c>
      <c r="C6" s="192">
        <v>29.115037780798293</v>
      </c>
      <c r="D6" s="192">
        <v>19.590768915976088</v>
      </c>
      <c r="E6" s="192">
        <v>10.038146183189371</v>
      </c>
      <c r="F6" s="192">
        <v>2.1274170210900163</v>
      </c>
      <c r="G6" s="192">
        <v>0.53726195173996283</v>
      </c>
      <c r="H6" s="192">
        <v>22.496601920463018</v>
      </c>
      <c r="I6" s="330">
        <v>83.905233773256754</v>
      </c>
      <c r="J6" s="192">
        <v>4.8213267856359892</v>
      </c>
      <c r="K6" s="192">
        <v>6.2974817672936663</v>
      </c>
      <c r="L6" s="192">
        <v>0.82898525306557924</v>
      </c>
      <c r="M6" s="192">
        <v>3.3127256251735577</v>
      </c>
      <c r="N6" s="192">
        <v>8.623083556218121E-2</v>
      </c>
      <c r="O6" s="192">
        <v>0.74801596001227688</v>
      </c>
    </row>
    <row r="7" spans="1:31" ht="9" customHeight="1" x14ac:dyDescent="0.3">
      <c r="A7" s="13"/>
      <c r="C7" s="192"/>
      <c r="D7" s="192"/>
      <c r="E7" s="192"/>
      <c r="F7" s="192"/>
      <c r="G7" s="192"/>
      <c r="H7" s="192"/>
      <c r="I7" s="330"/>
      <c r="J7" s="192"/>
      <c r="K7" s="192"/>
      <c r="L7" s="192"/>
      <c r="M7" s="192"/>
      <c r="N7" s="192"/>
      <c r="O7" s="192"/>
    </row>
    <row r="8" spans="1:31" x14ac:dyDescent="0.3">
      <c r="A8" s="74" t="s">
        <v>11</v>
      </c>
      <c r="B8" s="324">
        <v>33273</v>
      </c>
      <c r="C8" s="192">
        <v>43.792263997836081</v>
      </c>
      <c r="D8" s="192">
        <v>15.165449463528988</v>
      </c>
      <c r="E8" s="192">
        <v>20.971959246235684</v>
      </c>
      <c r="F8" s="192">
        <v>0.52895741291738041</v>
      </c>
      <c r="G8" s="192">
        <v>0.69125116460794045</v>
      </c>
      <c r="H8" s="192">
        <v>8.7518408319057492</v>
      </c>
      <c r="I8" s="330">
        <v>89.901722117031824</v>
      </c>
      <c r="J8" s="192">
        <v>2.4103627565894268</v>
      </c>
      <c r="K8" s="192">
        <v>5.9086947374748293</v>
      </c>
      <c r="L8" s="192">
        <v>0.50190845430228714</v>
      </c>
      <c r="M8" s="192">
        <v>9.3168635229765873E-2</v>
      </c>
      <c r="N8" s="192">
        <v>0.13825023292158808</v>
      </c>
      <c r="O8" s="192">
        <v>1.045893066450275</v>
      </c>
    </row>
    <row r="9" spans="1:31" x14ac:dyDescent="0.3">
      <c r="A9" s="74" t="s">
        <v>15</v>
      </c>
      <c r="B9" s="324">
        <v>74795</v>
      </c>
      <c r="C9" s="192">
        <v>62.831740089578183</v>
      </c>
      <c r="D9" s="192">
        <v>14.906076609399024</v>
      </c>
      <c r="E9" s="192">
        <v>14.19078815428839</v>
      </c>
      <c r="F9" s="192">
        <v>0.75539808810749376</v>
      </c>
      <c r="G9" s="192">
        <v>0.81021458653653311</v>
      </c>
      <c r="H9" s="192">
        <v>4.2903937428972529</v>
      </c>
      <c r="I9" s="330">
        <v>97.784611270806877</v>
      </c>
      <c r="J9" s="192">
        <v>1.1270806872117118</v>
      </c>
      <c r="K9" s="192">
        <v>0.62571027475098595</v>
      </c>
      <c r="L9" s="192">
        <v>1.3369877665619359E-2</v>
      </c>
      <c r="M9" s="192">
        <v>4.5457584063105821E-2</v>
      </c>
      <c r="N9" s="192">
        <v>7.0860351627782606E-2</v>
      </c>
      <c r="O9" s="192">
        <v>0.33290995387392208</v>
      </c>
    </row>
    <row r="10" spans="1:31" x14ac:dyDescent="0.3">
      <c r="A10" s="74" t="s">
        <v>18</v>
      </c>
      <c r="B10" s="324">
        <v>28197</v>
      </c>
      <c r="C10" s="192">
        <v>41.908713692946058</v>
      </c>
      <c r="D10" s="192">
        <v>11.930347200056744</v>
      </c>
      <c r="E10" s="192">
        <v>20.743341490229458</v>
      </c>
      <c r="F10" s="192">
        <v>0.51423910345072166</v>
      </c>
      <c r="G10" s="192">
        <v>0.3652870872787885</v>
      </c>
      <c r="H10" s="192">
        <v>18.165053019824803</v>
      </c>
      <c r="I10" s="330">
        <v>93.626981593786581</v>
      </c>
      <c r="J10" s="192">
        <v>3.2237472071496973</v>
      </c>
      <c r="K10" s="192">
        <v>0.9149909564847325</v>
      </c>
      <c r="L10" s="192">
        <v>0.41848423591162182</v>
      </c>
      <c r="M10" s="192">
        <v>4.2557718906266626E-2</v>
      </c>
      <c r="N10" s="192">
        <v>0.22697450083342202</v>
      </c>
      <c r="O10" s="192">
        <v>1.5462637869276874</v>
      </c>
    </row>
    <row r="11" spans="1:31" x14ac:dyDescent="0.3">
      <c r="A11" s="74" t="s">
        <v>22</v>
      </c>
      <c r="B11" s="324">
        <v>39907</v>
      </c>
      <c r="C11" s="192">
        <v>34.437567344074978</v>
      </c>
      <c r="D11" s="192">
        <v>25.617059663718145</v>
      </c>
      <c r="E11" s="192">
        <v>13.471320820908614</v>
      </c>
      <c r="F11" s="192">
        <v>0.20547773573558523</v>
      </c>
      <c r="G11" s="192">
        <v>0.37336808078783174</v>
      </c>
      <c r="H11" s="192">
        <v>12.055529105169519</v>
      </c>
      <c r="I11" s="330">
        <v>86.16032275039467</v>
      </c>
      <c r="J11" s="192">
        <v>1.9971433583080664</v>
      </c>
      <c r="K11" s="192">
        <v>10.288921743052597</v>
      </c>
      <c r="L11" s="192">
        <v>4.2599042774450598E-2</v>
      </c>
      <c r="M11" s="192">
        <v>0.48362442679229206</v>
      </c>
      <c r="N11" s="192">
        <v>6.7657303230009763E-2</v>
      </c>
      <c r="O11" s="192">
        <v>0.95973137544791642</v>
      </c>
    </row>
    <row r="12" spans="1:31" x14ac:dyDescent="0.3">
      <c r="A12" s="74" t="s">
        <v>25</v>
      </c>
      <c r="B12" s="324">
        <v>21614</v>
      </c>
      <c r="C12" s="192">
        <v>17.812528916443046</v>
      </c>
      <c r="D12" s="192">
        <v>12.973073008235403</v>
      </c>
      <c r="E12" s="192">
        <v>17.447025076339408</v>
      </c>
      <c r="F12" s="192">
        <v>1.3278430646802997</v>
      </c>
      <c r="G12" s="192">
        <v>0.43490330341445355</v>
      </c>
      <c r="H12" s="192">
        <v>31.229758489867677</v>
      </c>
      <c r="I12" s="330">
        <v>81.225131858980291</v>
      </c>
      <c r="J12" s="192">
        <v>2.6603127602479875</v>
      </c>
      <c r="K12" s="192">
        <v>14.148237253631905</v>
      </c>
      <c r="L12" s="192">
        <v>5.0892939761265847E-2</v>
      </c>
      <c r="M12" s="192">
        <v>1.249190339594707</v>
      </c>
      <c r="N12" s="192">
        <v>4.1639677986490237E-2</v>
      </c>
      <c r="O12" s="192">
        <v>0.62459516979735352</v>
      </c>
    </row>
    <row r="13" spans="1:31" x14ac:dyDescent="0.3">
      <c r="A13" s="74" t="s">
        <v>26</v>
      </c>
      <c r="B13" s="324">
        <v>144630</v>
      </c>
      <c r="C13" s="192">
        <v>50.749498720873952</v>
      </c>
      <c r="D13" s="192">
        <v>8.2451773490976965</v>
      </c>
      <c r="E13" s="192">
        <v>36.741339970960382</v>
      </c>
      <c r="F13" s="192">
        <v>0.501970545529973</v>
      </c>
      <c r="G13" s="192">
        <v>0.38581207218419411</v>
      </c>
      <c r="H13" s="192">
        <v>2.251953260042868</v>
      </c>
      <c r="I13" s="330">
        <v>98.875751918689062</v>
      </c>
      <c r="J13" s="192">
        <v>0.65200857360160402</v>
      </c>
      <c r="K13" s="192">
        <v>6.4993431514900085E-2</v>
      </c>
      <c r="L13" s="192">
        <v>1.4519809168222361E-2</v>
      </c>
      <c r="M13" s="192">
        <v>1.9359745557629815E-2</v>
      </c>
      <c r="N13" s="192">
        <v>7.4673304293715007E-2</v>
      </c>
      <c r="O13" s="192">
        <v>0.29869321717486003</v>
      </c>
    </row>
    <row r="14" spans="1:31" x14ac:dyDescent="0.3">
      <c r="A14" s="74" t="s">
        <v>29</v>
      </c>
      <c r="B14" s="324">
        <v>28890</v>
      </c>
      <c r="C14" s="192">
        <v>22.180685358255452</v>
      </c>
      <c r="D14" s="192">
        <v>11.467635860159223</v>
      </c>
      <c r="E14" s="192">
        <v>10.706126687435098</v>
      </c>
      <c r="F14" s="192">
        <v>2.7345102111457251</v>
      </c>
      <c r="G14" s="192">
        <v>0.61959155417099343</v>
      </c>
      <c r="H14" s="192">
        <v>27.53894080996885</v>
      </c>
      <c r="I14" s="330">
        <v>75.247490481135344</v>
      </c>
      <c r="J14" s="192">
        <v>9.5777085496711667</v>
      </c>
      <c r="K14" s="192">
        <v>9.5534787123572169</v>
      </c>
      <c r="L14" s="192">
        <v>7.6150917272412591E-2</v>
      </c>
      <c r="M14" s="192">
        <v>3.3056420906888198</v>
      </c>
      <c r="N14" s="192">
        <v>0.12807199723087576</v>
      </c>
      <c r="O14" s="192">
        <v>2.1114572516441674</v>
      </c>
    </row>
    <row r="15" spans="1:31" x14ac:dyDescent="0.3">
      <c r="A15" s="74" t="s">
        <v>32</v>
      </c>
      <c r="B15" s="324">
        <v>67820</v>
      </c>
      <c r="C15" s="192">
        <v>39.921851961073429</v>
      </c>
      <c r="D15" s="192">
        <v>22.286936007077561</v>
      </c>
      <c r="E15" s="192">
        <v>8.1863757003833673</v>
      </c>
      <c r="F15" s="192">
        <v>3.0979062223532883</v>
      </c>
      <c r="G15" s="192">
        <v>0.44971984665290471</v>
      </c>
      <c r="H15" s="192">
        <v>10.701857859038631</v>
      </c>
      <c r="I15" s="330">
        <v>84.644647596579176</v>
      </c>
      <c r="J15" s="192">
        <v>3.1613093482748456</v>
      </c>
      <c r="K15" s="192">
        <v>4.8097906222353295</v>
      </c>
      <c r="L15" s="192">
        <v>0.31554113830728397</v>
      </c>
      <c r="M15" s="192">
        <v>6.6543792391624894</v>
      </c>
      <c r="N15" s="192">
        <v>8.1097021527572991E-2</v>
      </c>
      <c r="O15" s="192">
        <v>0.33323503391329989</v>
      </c>
    </row>
    <row r="16" spans="1:31" x14ac:dyDescent="0.3">
      <c r="A16" s="74" t="s">
        <v>35</v>
      </c>
      <c r="B16" s="324">
        <v>28188</v>
      </c>
      <c r="C16" s="192">
        <v>21.562366964665816</v>
      </c>
      <c r="D16" s="192">
        <v>11.987370512274726</v>
      </c>
      <c r="E16" s="192">
        <v>18.635589612601105</v>
      </c>
      <c r="F16" s="192">
        <v>1.0217113665389528</v>
      </c>
      <c r="G16" s="192">
        <v>0.79821200510855683</v>
      </c>
      <c r="H16" s="192">
        <v>36.203348942812546</v>
      </c>
      <c r="I16" s="330">
        <v>90.208599404001703</v>
      </c>
      <c r="J16" s="192">
        <v>6.9178373776074924</v>
      </c>
      <c r="K16" s="192">
        <v>1.7028522775649213</v>
      </c>
      <c r="L16" s="192">
        <v>4.2571306939123033E-2</v>
      </c>
      <c r="M16" s="192">
        <v>0.10997587625940115</v>
      </c>
      <c r="N16" s="192">
        <v>0.13480913864055627</v>
      </c>
      <c r="O16" s="192">
        <v>0.8833546189868029</v>
      </c>
    </row>
    <row r="17" spans="1:30" x14ac:dyDescent="0.3">
      <c r="A17" s="74" t="s">
        <v>38</v>
      </c>
      <c r="B17" s="324">
        <v>72437</v>
      </c>
      <c r="C17" s="192">
        <v>38.828223145629998</v>
      </c>
      <c r="D17" s="192">
        <v>37.458757264933666</v>
      </c>
      <c r="E17" s="192">
        <v>6.5325731325151519</v>
      </c>
      <c r="F17" s="192">
        <v>1.99759791266894</v>
      </c>
      <c r="G17" s="192">
        <v>0.45142675704405211</v>
      </c>
      <c r="H17" s="192">
        <v>4.367933514640308</v>
      </c>
      <c r="I17" s="330">
        <v>89.636511727432122</v>
      </c>
      <c r="J17" s="192">
        <v>1.5006143269323688</v>
      </c>
      <c r="K17" s="192">
        <v>2.51805016773196</v>
      </c>
      <c r="L17" s="192">
        <v>3.3007993152670596</v>
      </c>
      <c r="M17" s="192">
        <v>2.3537694824468156</v>
      </c>
      <c r="N17" s="192">
        <v>7.3167027900106291E-2</v>
      </c>
      <c r="O17" s="192">
        <v>0.6170879522895758</v>
      </c>
    </row>
    <row r="18" spans="1:30" x14ac:dyDescent="0.3">
      <c r="A18" s="74" t="s">
        <v>41</v>
      </c>
      <c r="B18" s="324">
        <v>60412</v>
      </c>
      <c r="C18" s="192">
        <v>62.699463682712043</v>
      </c>
      <c r="D18" s="192">
        <v>22.806727140303252</v>
      </c>
      <c r="E18" s="192">
        <v>10.125471760577369</v>
      </c>
      <c r="F18" s="192">
        <v>2.0807124412368405</v>
      </c>
      <c r="G18" s="192">
        <v>0.58597629610011259</v>
      </c>
      <c r="H18" s="192">
        <v>0.20525723366218632</v>
      </c>
      <c r="I18" s="330">
        <v>98.503608554591793</v>
      </c>
      <c r="J18" s="192">
        <v>0.11256041845990863</v>
      </c>
      <c r="K18" s="192">
        <v>0.58101039528570486</v>
      </c>
      <c r="L18" s="192">
        <v>0.21684433556247101</v>
      </c>
      <c r="M18" s="192">
        <v>0.18042772959014763</v>
      </c>
      <c r="N18" s="192">
        <v>0.12083691981725483</v>
      </c>
      <c r="O18" s="192">
        <v>0.28471164669271004</v>
      </c>
    </row>
    <row r="19" spans="1:30" x14ac:dyDescent="0.3">
      <c r="A19" s="74" t="s">
        <v>44</v>
      </c>
      <c r="B19" s="324">
        <v>60643</v>
      </c>
      <c r="C19" s="192">
        <v>48.003891628052706</v>
      </c>
      <c r="D19" s="192">
        <v>19.057434493676105</v>
      </c>
      <c r="E19" s="192">
        <v>10.540375641046781</v>
      </c>
      <c r="F19" s="192">
        <v>2.9846808370298303</v>
      </c>
      <c r="G19" s="192">
        <v>0.57714822815493949</v>
      </c>
      <c r="H19" s="192">
        <v>9.798327919133289</v>
      </c>
      <c r="I19" s="330">
        <v>90.961858747093643</v>
      </c>
      <c r="J19" s="192">
        <v>1.8336823705951224</v>
      </c>
      <c r="K19" s="192">
        <v>2.5658361228831028</v>
      </c>
      <c r="L19" s="192">
        <v>0.16325049882096862</v>
      </c>
      <c r="M19" s="192">
        <v>3.7630064475702061</v>
      </c>
      <c r="N19" s="192">
        <v>0.10883366588064573</v>
      </c>
      <c r="O19" s="192">
        <v>0.60353214715630821</v>
      </c>
    </row>
    <row r="20" spans="1:30" x14ac:dyDescent="0.3">
      <c r="A20" s="74" t="s">
        <v>47</v>
      </c>
      <c r="B20" s="324">
        <v>58237</v>
      </c>
      <c r="C20" s="192">
        <v>37.666775417689784</v>
      </c>
      <c r="D20" s="192">
        <v>14.880574205402064</v>
      </c>
      <c r="E20" s="192">
        <v>21.240791936397823</v>
      </c>
      <c r="F20" s="192">
        <v>0.67482871713858883</v>
      </c>
      <c r="G20" s="192">
        <v>0.65937462437968986</v>
      </c>
      <c r="H20" s="192">
        <v>19.497913697477546</v>
      </c>
      <c r="I20" s="330">
        <v>94.620258598485506</v>
      </c>
      <c r="J20" s="192">
        <v>3.1131411302093173</v>
      </c>
      <c r="K20" s="192">
        <v>1.0989577072994832</v>
      </c>
      <c r="L20" s="192">
        <v>3.9493792606075176E-2</v>
      </c>
      <c r="M20" s="192">
        <v>4.8079399694352383E-2</v>
      </c>
      <c r="N20" s="192">
        <v>0.1253498634888473</v>
      </c>
      <c r="O20" s="192">
        <v>0.95471950821642593</v>
      </c>
    </row>
    <row r="21" spans="1:30" x14ac:dyDescent="0.3">
      <c r="A21" s="78" t="s">
        <v>50</v>
      </c>
      <c r="B21" s="326">
        <v>37296</v>
      </c>
      <c r="C21" s="218">
        <v>26.501501501501501</v>
      </c>
      <c r="D21" s="218">
        <v>18.704418704418703</v>
      </c>
      <c r="E21" s="218">
        <v>17.473723723723726</v>
      </c>
      <c r="F21" s="218">
        <v>0.74806949806949807</v>
      </c>
      <c r="G21" s="218">
        <v>0.21718146718146719</v>
      </c>
      <c r="H21" s="218">
        <v>20.723401973401973</v>
      </c>
      <c r="I21" s="331">
        <v>84.368296868296866</v>
      </c>
      <c r="J21" s="218">
        <v>4.8798798798798799</v>
      </c>
      <c r="K21" s="218">
        <v>6.3733376233376227</v>
      </c>
      <c r="L21" s="218">
        <v>0.10456885456885456</v>
      </c>
      <c r="M21" s="218">
        <v>3.7591162591162588</v>
      </c>
      <c r="N21" s="218">
        <v>7.5075075075075076E-2</v>
      </c>
      <c r="O21" s="218">
        <v>0.43972543972543976</v>
      </c>
    </row>
    <row r="22" spans="1:30" x14ac:dyDescent="0.3">
      <c r="J22" s="192"/>
      <c r="R22" s="332"/>
      <c r="S22" s="192"/>
    </row>
    <row r="23" spans="1:30" x14ac:dyDescent="0.3"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</row>
    <row r="24" spans="1:30" x14ac:dyDescent="0.3"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</row>
    <row r="25" spans="1:30" x14ac:dyDescent="0.3"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42B8-735C-49E1-A845-009A0333BD40}">
  <sheetPr>
    <tabColor rgb="FFC00000"/>
  </sheetPr>
  <dimension ref="A1:O44"/>
  <sheetViews>
    <sheetView workbookViewId="0">
      <selection activeCell="E24" sqref="E24"/>
    </sheetView>
  </sheetViews>
  <sheetFormatPr defaultRowHeight="13" x14ac:dyDescent="0.3"/>
  <cols>
    <col min="1" max="1" width="9.90625" style="74" bestFit="1" customWidth="1"/>
    <col min="2" max="2" width="10.6328125" style="74" customWidth="1"/>
    <col min="3" max="3" width="9.1796875" style="74" customWidth="1"/>
    <col min="4" max="4" width="9.36328125" style="74" customWidth="1"/>
    <col min="5" max="5" width="12.81640625" style="74" customWidth="1"/>
    <col min="6" max="7" width="8.6328125" style="74" customWidth="1"/>
    <col min="8" max="8" width="11.453125" style="74" customWidth="1"/>
    <col min="9" max="9" width="7.1796875" style="74" customWidth="1"/>
    <col min="10" max="10" width="7.36328125" style="74" customWidth="1"/>
    <col min="11" max="11" width="9.08984375" style="74" customWidth="1"/>
    <col min="12" max="12" width="8.54296875" style="74" customWidth="1"/>
    <col min="13" max="13" width="7.453125" style="74" customWidth="1"/>
    <col min="14" max="14" width="10.6328125" style="74" customWidth="1"/>
    <col min="15" max="16384" width="8.7265625" style="74"/>
  </cols>
  <sheetData>
    <row r="1" spans="1:15" ht="15.5" x14ac:dyDescent="0.3">
      <c r="A1" s="343" t="s">
        <v>1206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5" ht="82.5" customHeight="1" x14ac:dyDescent="0.3">
      <c r="A2" s="319" t="s">
        <v>0</v>
      </c>
      <c r="B2" s="179" t="s">
        <v>250</v>
      </c>
      <c r="C2" s="320" t="s">
        <v>927</v>
      </c>
      <c r="D2" s="320" t="s">
        <v>928</v>
      </c>
      <c r="E2" s="320" t="s">
        <v>929</v>
      </c>
      <c r="F2" s="320" t="s">
        <v>930</v>
      </c>
      <c r="G2" s="320" t="s">
        <v>931</v>
      </c>
      <c r="H2" s="320" t="s">
        <v>932</v>
      </c>
      <c r="I2" s="320" t="s">
        <v>933</v>
      </c>
      <c r="J2" s="320" t="s">
        <v>934</v>
      </c>
      <c r="K2" s="320" t="s">
        <v>935</v>
      </c>
      <c r="L2" s="320" t="s">
        <v>936</v>
      </c>
      <c r="M2" s="320" t="s">
        <v>937</v>
      </c>
      <c r="N2" s="320" t="s">
        <v>938</v>
      </c>
      <c r="O2" s="320" t="s">
        <v>110</v>
      </c>
    </row>
    <row r="3" spans="1:15" ht="15" customHeight="1" x14ac:dyDescent="0.3">
      <c r="A3" s="48" t="s">
        <v>1</v>
      </c>
      <c r="B3" s="324">
        <v>756339</v>
      </c>
      <c r="C3" s="192">
        <v>33.843289847541911</v>
      </c>
      <c r="D3" s="192">
        <v>3.7306022828387797</v>
      </c>
      <c r="E3" s="192">
        <v>2.3763153823880563</v>
      </c>
      <c r="F3" s="192">
        <v>4.6189605454696903</v>
      </c>
      <c r="G3" s="192">
        <v>0.96808441717272287</v>
      </c>
      <c r="H3" s="192">
        <v>1.0571978967103375</v>
      </c>
      <c r="I3" s="192">
        <v>0.39744083010396131</v>
      </c>
      <c r="J3" s="192">
        <v>5.4511270739707989</v>
      </c>
      <c r="K3" s="192">
        <v>4.5443908088833185</v>
      </c>
      <c r="L3" s="192">
        <v>2.195972969792646</v>
      </c>
      <c r="M3" s="192">
        <v>0.61877015465287388</v>
      </c>
      <c r="N3" s="192">
        <v>39.980088293741304</v>
      </c>
      <c r="O3" s="192">
        <v>0.21775949673360756</v>
      </c>
    </row>
    <row r="4" spans="1:15" ht="15" customHeight="1" x14ac:dyDescent="0.3">
      <c r="A4" s="48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x14ac:dyDescent="0.3">
      <c r="A5" s="13" t="s">
        <v>3</v>
      </c>
      <c r="B5" s="324">
        <v>414234</v>
      </c>
      <c r="C5" s="192">
        <v>54.439278282323521</v>
      </c>
      <c r="D5" s="192">
        <v>3.0893166664252574</v>
      </c>
      <c r="E5" s="192">
        <v>2.2970108682532095</v>
      </c>
      <c r="F5" s="192">
        <v>7.5657720032638558</v>
      </c>
      <c r="G5" s="192">
        <v>1.1242437849138409</v>
      </c>
      <c r="H5" s="192">
        <v>1.3335457736448482</v>
      </c>
      <c r="I5" s="192">
        <v>0.32855825451314957</v>
      </c>
      <c r="J5" s="192">
        <v>3.0663827691594605</v>
      </c>
      <c r="K5" s="192">
        <v>3.2187121288933307</v>
      </c>
      <c r="L5" s="192">
        <v>2.1977915863980262</v>
      </c>
      <c r="M5" s="192">
        <v>0.68680987074938327</v>
      </c>
      <c r="N5" s="192">
        <v>20.343573921986124</v>
      </c>
      <c r="O5" s="192">
        <v>0.30900408947599667</v>
      </c>
    </row>
    <row r="6" spans="1:15" x14ac:dyDescent="0.3">
      <c r="A6" s="13" t="s">
        <v>7</v>
      </c>
      <c r="B6" s="324">
        <v>342105</v>
      </c>
      <c r="C6" s="192">
        <v>8.904868388360299</v>
      </c>
      <c r="D6" s="192">
        <v>4.5070957746890574</v>
      </c>
      <c r="E6" s="192">
        <v>2.4723403633387409</v>
      </c>
      <c r="F6" s="192">
        <v>1.050846962189971</v>
      </c>
      <c r="G6" s="192">
        <v>0.77900059923123022</v>
      </c>
      <c r="H6" s="192">
        <v>0.7225851712193625</v>
      </c>
      <c r="I6" s="192">
        <v>0.48084652372809517</v>
      </c>
      <c r="J6" s="192">
        <v>8.3386679528215026</v>
      </c>
      <c r="K6" s="192">
        <v>6.1495739612107396</v>
      </c>
      <c r="L6" s="192">
        <v>2.1937709182853218</v>
      </c>
      <c r="M6" s="192">
        <v>0.53638502798848309</v>
      </c>
      <c r="N6" s="192">
        <v>63.7567413513395</v>
      </c>
      <c r="O6" s="192">
        <v>0.10727700559769661</v>
      </c>
    </row>
    <row r="7" spans="1:15" x14ac:dyDescent="0.3">
      <c r="A7" s="13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</row>
    <row r="8" spans="1:15" x14ac:dyDescent="0.3">
      <c r="A8" s="74" t="s">
        <v>11</v>
      </c>
      <c r="B8" s="324">
        <v>33273</v>
      </c>
      <c r="C8" s="192">
        <v>49.0698163676254</v>
      </c>
      <c r="D8" s="192">
        <v>3.5103537402698883</v>
      </c>
      <c r="E8" s="192">
        <v>2.121840531361765</v>
      </c>
      <c r="F8" s="192">
        <v>11.384606137108166</v>
      </c>
      <c r="G8" s="192">
        <v>1.2111922579869565</v>
      </c>
      <c r="H8" s="192">
        <v>1.8002584678267664</v>
      </c>
      <c r="I8" s="192">
        <v>0.21338622907462507</v>
      </c>
      <c r="J8" s="192">
        <v>2.7770264178162476</v>
      </c>
      <c r="K8" s="192">
        <v>1.9234815015177473</v>
      </c>
      <c r="L8" s="192">
        <v>0.85053947645237871</v>
      </c>
      <c r="M8" s="192">
        <v>0.8325068373756499</v>
      </c>
      <c r="N8" s="192">
        <v>23.830132539897214</v>
      </c>
      <c r="O8" s="192">
        <v>0.47485949568719388</v>
      </c>
    </row>
    <row r="9" spans="1:15" x14ac:dyDescent="0.3">
      <c r="A9" s="74" t="s">
        <v>15</v>
      </c>
      <c r="B9" s="324">
        <v>74795</v>
      </c>
      <c r="C9" s="192">
        <v>68.826793234841901</v>
      </c>
      <c r="D9" s="192">
        <v>2.1766160839628319</v>
      </c>
      <c r="E9" s="192">
        <v>1.9546761147135505</v>
      </c>
      <c r="F9" s="192">
        <v>5.3680058827461723</v>
      </c>
      <c r="G9" s="192">
        <v>0.89578180359649717</v>
      </c>
      <c r="H9" s="192">
        <v>1.4760344942843773</v>
      </c>
      <c r="I9" s="192">
        <v>0.7620830269403035</v>
      </c>
      <c r="J9" s="192">
        <v>1.752790961962698</v>
      </c>
      <c r="K9" s="192">
        <v>3.4160037435657467</v>
      </c>
      <c r="L9" s="192">
        <v>2.7341399826191588</v>
      </c>
      <c r="M9" s="192">
        <v>0.67651580988033966</v>
      </c>
      <c r="N9" s="192">
        <v>9.7051941974730944</v>
      </c>
      <c r="O9" s="192">
        <v>0.25536466341332975</v>
      </c>
    </row>
    <row r="10" spans="1:15" x14ac:dyDescent="0.3">
      <c r="A10" s="74" t="s">
        <v>18</v>
      </c>
      <c r="B10" s="324">
        <v>28197</v>
      </c>
      <c r="C10" s="192">
        <v>47.526332588573247</v>
      </c>
      <c r="D10" s="192">
        <v>5.3445401993119832</v>
      </c>
      <c r="E10" s="192">
        <v>2.6172997127353974</v>
      </c>
      <c r="F10" s="192">
        <v>1.0142923005993545</v>
      </c>
      <c r="G10" s="192">
        <v>0.51069262687519945</v>
      </c>
      <c r="H10" s="192">
        <v>1.0639429726566656</v>
      </c>
      <c r="I10" s="192">
        <v>0.11348725041671101</v>
      </c>
      <c r="J10" s="192">
        <v>1.9966663120190089</v>
      </c>
      <c r="K10" s="192">
        <v>2.6031138064333086</v>
      </c>
      <c r="L10" s="192">
        <v>1.3760329113026208</v>
      </c>
      <c r="M10" s="192">
        <v>3.3195020746887969</v>
      </c>
      <c r="N10" s="192">
        <v>32.04950881299429</v>
      </c>
      <c r="O10" s="192">
        <v>0.46458843139341066</v>
      </c>
    </row>
    <row r="11" spans="1:15" x14ac:dyDescent="0.3">
      <c r="A11" s="74" t="s">
        <v>22</v>
      </c>
      <c r="B11" s="324">
        <v>39907</v>
      </c>
      <c r="C11" s="192">
        <v>19.648182023203951</v>
      </c>
      <c r="D11" s="192">
        <v>8.4020347307489924</v>
      </c>
      <c r="E11" s="192">
        <v>3.8990653268850073</v>
      </c>
      <c r="F11" s="192">
        <v>0.83694589921567641</v>
      </c>
      <c r="G11" s="192">
        <v>0.81439346480567321</v>
      </c>
      <c r="H11" s="192">
        <v>0.61392738116119983</v>
      </c>
      <c r="I11" s="192">
        <v>0.35332147242338435</v>
      </c>
      <c r="J11" s="192">
        <v>5.6130503420452555</v>
      </c>
      <c r="K11" s="192">
        <v>3.6234244618738565</v>
      </c>
      <c r="L11" s="192">
        <v>4.8512792241962561</v>
      </c>
      <c r="M11" s="192">
        <v>0.47861277470118024</v>
      </c>
      <c r="N11" s="192">
        <v>50.507429774225074</v>
      </c>
      <c r="O11" s="192">
        <v>0.35833312451449617</v>
      </c>
    </row>
    <row r="12" spans="1:15" x14ac:dyDescent="0.3">
      <c r="A12" s="74" t="s">
        <v>25</v>
      </c>
      <c r="B12" s="324">
        <v>21614</v>
      </c>
      <c r="C12" s="192">
        <v>7.0879985194781154</v>
      </c>
      <c r="D12" s="192">
        <v>3.3450541315813829</v>
      </c>
      <c r="E12" s="192">
        <v>1.1982973998334412</v>
      </c>
      <c r="F12" s="192">
        <v>0.52743592116220972</v>
      </c>
      <c r="G12" s="192">
        <v>0.50430276672527063</v>
      </c>
      <c r="H12" s="192">
        <v>0.42565004163967796</v>
      </c>
      <c r="I12" s="192">
        <v>0.21745165170722677</v>
      </c>
      <c r="J12" s="192">
        <v>5.9729804756176552</v>
      </c>
      <c r="K12" s="192">
        <v>1.5082816692884242</v>
      </c>
      <c r="L12" s="192">
        <v>0.85592671416674371</v>
      </c>
      <c r="M12" s="192">
        <v>0.17118534283334874</v>
      </c>
      <c r="N12" s="192">
        <v>78.166928842416951</v>
      </c>
      <c r="O12" s="192">
        <v>1.8506523549551217E-2</v>
      </c>
    </row>
    <row r="13" spans="1:15" x14ac:dyDescent="0.3">
      <c r="A13" s="74" t="s">
        <v>26</v>
      </c>
      <c r="B13" s="324">
        <v>144630</v>
      </c>
      <c r="C13" s="192">
        <v>53.789670192906037</v>
      </c>
      <c r="D13" s="192">
        <v>1.8972550646477218</v>
      </c>
      <c r="E13" s="192">
        <v>2.03899605890894</v>
      </c>
      <c r="F13" s="192">
        <v>14.633201963631334</v>
      </c>
      <c r="G13" s="192">
        <v>1.9283689414367695</v>
      </c>
      <c r="H13" s="192">
        <v>2.0071907626356911</v>
      </c>
      <c r="I13" s="192">
        <v>0.20327732835511303</v>
      </c>
      <c r="J13" s="192">
        <v>2.9205559012652973</v>
      </c>
      <c r="K13" s="192">
        <v>1.9235290050473624</v>
      </c>
      <c r="L13" s="192">
        <v>1.0163866417755651</v>
      </c>
      <c r="M13" s="192">
        <v>0.341561225195326</v>
      </c>
      <c r="N13" s="192">
        <v>17.023439120514418</v>
      </c>
      <c r="O13" s="192">
        <v>0.27656779368042589</v>
      </c>
    </row>
    <row r="14" spans="1:15" x14ac:dyDescent="0.3">
      <c r="A14" s="74" t="s">
        <v>29</v>
      </c>
      <c r="B14" s="324">
        <v>28890</v>
      </c>
      <c r="C14" s="192">
        <v>21.651090342679126</v>
      </c>
      <c r="D14" s="192">
        <v>2.7795084804430599</v>
      </c>
      <c r="E14" s="192">
        <v>1.0314987885081344</v>
      </c>
      <c r="F14" s="192">
        <v>1.0314987885081344</v>
      </c>
      <c r="G14" s="192">
        <v>0.62651436483212186</v>
      </c>
      <c r="H14" s="192">
        <v>0.65766701280719975</v>
      </c>
      <c r="I14" s="192">
        <v>0.56074766355140182</v>
      </c>
      <c r="J14" s="192">
        <v>4.0948425060574589</v>
      </c>
      <c r="K14" s="192">
        <v>1.5299411561093803</v>
      </c>
      <c r="L14" s="192">
        <v>0.75804776739356172</v>
      </c>
      <c r="M14" s="192">
        <v>0.9691934925579786</v>
      </c>
      <c r="N14" s="192">
        <v>64.167532017999307</v>
      </c>
      <c r="O14" s="192">
        <v>0.14191761855313256</v>
      </c>
    </row>
    <row r="15" spans="1:15" x14ac:dyDescent="0.3">
      <c r="A15" s="74" t="s">
        <v>32</v>
      </c>
      <c r="B15" s="324">
        <v>67820</v>
      </c>
      <c r="C15" s="192">
        <v>11.53199646122088</v>
      </c>
      <c r="D15" s="192">
        <v>3.273370687112946</v>
      </c>
      <c r="E15" s="192">
        <v>2.1910940725449723</v>
      </c>
      <c r="F15" s="192">
        <v>0.54113830728398704</v>
      </c>
      <c r="G15" s="192">
        <v>0.43497493364789153</v>
      </c>
      <c r="H15" s="192">
        <v>0.54556178118549103</v>
      </c>
      <c r="I15" s="192">
        <v>0.56178118549100564</v>
      </c>
      <c r="J15" s="192">
        <v>9.3541728103804189</v>
      </c>
      <c r="K15" s="192">
        <v>7.1999410203479801</v>
      </c>
      <c r="L15" s="192">
        <v>2.1851961073429669</v>
      </c>
      <c r="M15" s="192">
        <v>0.42612798584488354</v>
      </c>
      <c r="N15" s="192">
        <v>61.698613978177534</v>
      </c>
      <c r="O15" s="192">
        <v>5.6030669419050425E-2</v>
      </c>
    </row>
    <row r="16" spans="1:15" x14ac:dyDescent="0.3">
      <c r="A16" s="74" t="s">
        <v>35</v>
      </c>
      <c r="B16" s="324">
        <v>28188</v>
      </c>
      <c r="C16" s="192">
        <v>26.851851851851855</v>
      </c>
      <c r="D16" s="192">
        <v>5.1795090109266351</v>
      </c>
      <c r="E16" s="192">
        <v>2.8558251738328368</v>
      </c>
      <c r="F16" s="192">
        <v>1.7702568468851994</v>
      </c>
      <c r="G16" s="192">
        <v>1.2452107279693485</v>
      </c>
      <c r="H16" s="192">
        <v>0.63502199517525182</v>
      </c>
      <c r="I16" s="192">
        <v>0.14899957428693061</v>
      </c>
      <c r="J16" s="192">
        <v>1.4793529161345254</v>
      </c>
      <c r="K16" s="192">
        <v>0.57471264367816088</v>
      </c>
      <c r="L16" s="192">
        <v>0.29445153966226767</v>
      </c>
      <c r="M16" s="192">
        <v>0.88690222789839646</v>
      </c>
      <c r="N16" s="192">
        <v>57.854406130268202</v>
      </c>
      <c r="O16" s="192">
        <v>0.22349936143039589</v>
      </c>
    </row>
    <row r="17" spans="1:15" x14ac:dyDescent="0.3">
      <c r="A17" s="74" t="s">
        <v>38</v>
      </c>
      <c r="B17" s="324">
        <v>72437</v>
      </c>
      <c r="C17" s="192">
        <v>12.257547938208374</v>
      </c>
      <c r="D17" s="192">
        <v>2.959813355053357</v>
      </c>
      <c r="E17" s="192">
        <v>2.0307301517180449</v>
      </c>
      <c r="F17" s="192">
        <v>0.95807391250327878</v>
      </c>
      <c r="G17" s="192">
        <v>0.45004624708367275</v>
      </c>
      <c r="H17" s="192">
        <v>0.55220398415174565</v>
      </c>
      <c r="I17" s="192">
        <v>0.67783039054626781</v>
      </c>
      <c r="J17" s="192">
        <v>11.470657260792137</v>
      </c>
      <c r="K17" s="192">
        <v>8.2375029335836647</v>
      </c>
      <c r="L17" s="192">
        <v>2.1632591079144636</v>
      </c>
      <c r="M17" s="192">
        <v>0.41001145823267116</v>
      </c>
      <c r="N17" s="192">
        <v>57.771580821955624</v>
      </c>
      <c r="O17" s="192">
        <v>6.0742438256692025E-2</v>
      </c>
    </row>
    <row r="18" spans="1:15" x14ac:dyDescent="0.3">
      <c r="A18" s="74" t="s">
        <v>41</v>
      </c>
      <c r="B18" s="324">
        <v>60412</v>
      </c>
      <c r="C18" s="192">
        <v>31.87446202741177</v>
      </c>
      <c r="D18" s="192">
        <v>6.3729060451565918</v>
      </c>
      <c r="E18" s="192">
        <v>4.0554856650996491</v>
      </c>
      <c r="F18" s="192">
        <v>1.5775011587101901</v>
      </c>
      <c r="G18" s="192">
        <v>0.80613123220552207</v>
      </c>
      <c r="H18" s="192">
        <v>1.082566377540886</v>
      </c>
      <c r="I18" s="192">
        <v>0.56114679202807394</v>
      </c>
      <c r="J18" s="192">
        <v>11.448056677481295</v>
      </c>
      <c r="K18" s="192">
        <v>11.770840230417798</v>
      </c>
      <c r="L18" s="192">
        <v>5.9905316824471955</v>
      </c>
      <c r="M18" s="192">
        <v>0.63398000397272058</v>
      </c>
      <c r="N18" s="192">
        <v>23.640998477123752</v>
      </c>
      <c r="O18" s="192">
        <v>0.18539363040455539</v>
      </c>
    </row>
    <row r="19" spans="1:15" x14ac:dyDescent="0.3">
      <c r="A19" s="74" t="s">
        <v>44</v>
      </c>
      <c r="B19" s="324">
        <v>60643</v>
      </c>
      <c r="C19" s="192">
        <v>17.073693583760701</v>
      </c>
      <c r="D19" s="192">
        <v>4.3797305542271987</v>
      </c>
      <c r="E19" s="192">
        <v>2.8478142572102305</v>
      </c>
      <c r="F19" s="192">
        <v>1.0537077651171611</v>
      </c>
      <c r="G19" s="192">
        <v>0.61177712184423594</v>
      </c>
      <c r="H19" s="192">
        <v>0.70741882822419733</v>
      </c>
      <c r="I19" s="192">
        <v>0.5639562686542553</v>
      </c>
      <c r="J19" s="192">
        <v>7.5144699305773122</v>
      </c>
      <c r="K19" s="192">
        <v>7.3957422950711544</v>
      </c>
      <c r="L19" s="192">
        <v>2.5559421532575897</v>
      </c>
      <c r="M19" s="192">
        <v>0.52767838002737333</v>
      </c>
      <c r="N19" s="192">
        <v>54.561944494830406</v>
      </c>
      <c r="O19" s="192">
        <v>0.20612436719819272</v>
      </c>
    </row>
    <row r="20" spans="1:15" x14ac:dyDescent="0.3">
      <c r="A20" s="74" t="s">
        <v>47</v>
      </c>
      <c r="B20" s="324">
        <v>58237</v>
      </c>
      <c r="C20" s="192">
        <v>39.002695880625723</v>
      </c>
      <c r="D20" s="192">
        <v>4.5829970637223756</v>
      </c>
      <c r="E20" s="192">
        <v>3.0461733949207548</v>
      </c>
      <c r="F20" s="192">
        <v>2.7748682109311948</v>
      </c>
      <c r="G20" s="192">
        <v>1.1745110496763225</v>
      </c>
      <c r="H20" s="192">
        <v>0.61301234610299293</v>
      </c>
      <c r="I20" s="192">
        <v>0.13393547057712452</v>
      </c>
      <c r="J20" s="192">
        <v>3.6591857410237481</v>
      </c>
      <c r="K20" s="192">
        <v>4.1468482236378934</v>
      </c>
      <c r="L20" s="192">
        <v>2.7130518398955989</v>
      </c>
      <c r="M20" s="192">
        <v>0.64048628878547997</v>
      </c>
      <c r="N20" s="192">
        <v>37.211738242011094</v>
      </c>
      <c r="O20" s="192">
        <v>0.30049624808970243</v>
      </c>
    </row>
    <row r="21" spans="1:15" x14ac:dyDescent="0.3">
      <c r="A21" s="78" t="s">
        <v>50</v>
      </c>
      <c r="B21" s="326">
        <v>37296</v>
      </c>
      <c r="C21" s="218">
        <v>12.725225225225225</v>
      </c>
      <c r="D21" s="218">
        <v>3.4614972114972118</v>
      </c>
      <c r="E21" s="218">
        <v>0.78292578292578296</v>
      </c>
      <c r="F21" s="218">
        <v>0.45045045045045046</v>
      </c>
      <c r="G21" s="218">
        <v>0.50139425139425142</v>
      </c>
      <c r="H21" s="218">
        <v>0.46653796653796653</v>
      </c>
      <c r="I21" s="218">
        <v>4.2900042900042901E-2</v>
      </c>
      <c r="J21" s="218">
        <v>2.1959459459459461</v>
      </c>
      <c r="K21" s="218">
        <v>1.1341698841698842</v>
      </c>
      <c r="L21" s="218">
        <v>0.54161304161304169</v>
      </c>
      <c r="M21" s="218">
        <v>0.12601887601887601</v>
      </c>
      <c r="N21" s="218">
        <v>77.512333762333768</v>
      </c>
      <c r="O21" s="218">
        <v>5.8987558987558988E-2</v>
      </c>
    </row>
    <row r="22" spans="1:15" x14ac:dyDescent="0.3">
      <c r="C22" s="192"/>
    </row>
    <row r="25" spans="1:15" s="328" customFormat="1" x14ac:dyDescent="0.3"/>
    <row r="26" spans="1:15" x14ac:dyDescent="0.3">
      <c r="B26" s="332"/>
    </row>
    <row r="27" spans="1:15" x14ac:dyDescent="0.3">
      <c r="B27" s="332"/>
    </row>
    <row r="28" spans="1:15" x14ac:dyDescent="0.3">
      <c r="B28" s="332"/>
    </row>
    <row r="29" spans="1:15" x14ac:dyDescent="0.3">
      <c r="B29" s="332"/>
    </row>
    <row r="30" spans="1:15" x14ac:dyDescent="0.3">
      <c r="B30" s="332"/>
    </row>
    <row r="31" spans="1:15" x14ac:dyDescent="0.3">
      <c r="B31" s="332"/>
    </row>
    <row r="32" spans="1:15" x14ac:dyDescent="0.3">
      <c r="B32" s="332"/>
    </row>
    <row r="33" spans="2:2" x14ac:dyDescent="0.3">
      <c r="B33" s="332"/>
    </row>
    <row r="34" spans="2:2" x14ac:dyDescent="0.3">
      <c r="B34" s="332"/>
    </row>
    <row r="35" spans="2:2" x14ac:dyDescent="0.3">
      <c r="B35" s="332"/>
    </row>
    <row r="36" spans="2:2" x14ac:dyDescent="0.3">
      <c r="B36" s="332"/>
    </row>
    <row r="37" spans="2:2" x14ac:dyDescent="0.3">
      <c r="B37" s="332"/>
    </row>
    <row r="38" spans="2:2" x14ac:dyDescent="0.3">
      <c r="B38" s="332"/>
    </row>
    <row r="39" spans="2:2" x14ac:dyDescent="0.3">
      <c r="B39" s="332"/>
    </row>
    <row r="40" spans="2:2" x14ac:dyDescent="0.3">
      <c r="B40" s="332"/>
    </row>
    <row r="41" spans="2:2" x14ac:dyDescent="0.3">
      <c r="B41" s="332"/>
    </row>
    <row r="42" spans="2:2" x14ac:dyDescent="0.3">
      <c r="B42" s="332"/>
    </row>
    <row r="43" spans="2:2" x14ac:dyDescent="0.3">
      <c r="B43" s="332"/>
    </row>
    <row r="44" spans="2:2" x14ac:dyDescent="0.3">
      <c r="B44" s="332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FDFC-EB31-4003-AF43-2584A6CEFC35}">
  <sheetPr>
    <tabColor rgb="FFC00000"/>
  </sheetPr>
  <dimension ref="A1:V22"/>
  <sheetViews>
    <sheetView workbookViewId="0">
      <selection activeCell="A22" sqref="A22"/>
    </sheetView>
  </sheetViews>
  <sheetFormatPr defaultRowHeight="14.5" x14ac:dyDescent="0.35"/>
  <cols>
    <col min="1" max="1" width="22.08984375" customWidth="1"/>
    <col min="2" max="2" width="11.81640625" customWidth="1"/>
  </cols>
  <sheetData>
    <row r="1" spans="1:22" ht="15.5" x14ac:dyDescent="0.35">
      <c r="A1" s="538" t="s">
        <v>1207</v>
      </c>
      <c r="B1" s="398"/>
      <c r="C1" s="398"/>
      <c r="D1" s="398"/>
      <c r="E1" s="398"/>
      <c r="F1" s="398"/>
      <c r="G1" s="398"/>
      <c r="H1" s="398"/>
      <c r="O1" s="490" t="s">
        <v>1207</v>
      </c>
      <c r="P1" s="490"/>
      <c r="Q1" s="490"/>
      <c r="R1" s="490"/>
      <c r="S1" s="490"/>
      <c r="T1" s="490"/>
      <c r="U1" s="490"/>
      <c r="V1" s="490"/>
    </row>
    <row r="2" spans="1:22" x14ac:dyDescent="0.35">
      <c r="B2" s="489" t="s">
        <v>938</v>
      </c>
      <c r="C2" s="489"/>
      <c r="O2" s="487" t="s">
        <v>0</v>
      </c>
      <c r="P2" s="429">
        <v>2011</v>
      </c>
      <c r="Q2" s="429"/>
      <c r="R2" s="429"/>
      <c r="S2" s="335"/>
      <c r="T2" s="429">
        <v>2023</v>
      </c>
      <c r="U2" s="429"/>
      <c r="V2" s="429"/>
    </row>
    <row r="3" spans="1:22" ht="26" x14ac:dyDescent="0.35">
      <c r="A3" t="s">
        <v>0</v>
      </c>
      <c r="B3">
        <v>2011</v>
      </c>
      <c r="C3">
        <v>2023</v>
      </c>
      <c r="O3" s="488"/>
      <c r="P3" s="336" t="s">
        <v>250</v>
      </c>
      <c r="Q3" s="337" t="s">
        <v>1025</v>
      </c>
      <c r="R3" s="337" t="s">
        <v>57</v>
      </c>
      <c r="S3" s="337"/>
      <c r="T3" s="336" t="s">
        <v>250</v>
      </c>
      <c r="U3" s="337" t="s">
        <v>1025</v>
      </c>
      <c r="V3" s="337" t="s">
        <v>57</v>
      </c>
    </row>
    <row r="4" spans="1:22" x14ac:dyDescent="0.35">
      <c r="A4" t="s">
        <v>1</v>
      </c>
      <c r="B4">
        <v>48.6</v>
      </c>
      <c r="C4" s="33">
        <v>39.980088293741304</v>
      </c>
      <c r="O4" s="48" t="s">
        <v>1</v>
      </c>
      <c r="P4" s="338">
        <v>464839</v>
      </c>
      <c r="Q4" s="374">
        <v>225906</v>
      </c>
      <c r="R4" s="339">
        <f>Q4/P4*100</f>
        <v>48.598762152056949</v>
      </c>
      <c r="S4" s="339"/>
      <c r="T4" s="375">
        <v>756339</v>
      </c>
      <c r="U4" s="375">
        <v>302385</v>
      </c>
      <c r="V4" s="339">
        <v>39.980088293741304</v>
      </c>
    </row>
    <row r="5" spans="1:22" x14ac:dyDescent="0.35">
      <c r="C5" s="33"/>
      <c r="O5" s="48"/>
      <c r="P5" s="324"/>
      <c r="Q5" s="324"/>
      <c r="R5" s="339"/>
      <c r="S5" s="192"/>
      <c r="T5" s="376"/>
      <c r="U5" s="376"/>
      <c r="V5" s="339"/>
    </row>
    <row r="6" spans="1:22" x14ac:dyDescent="0.35">
      <c r="A6" t="s">
        <v>3</v>
      </c>
      <c r="B6">
        <v>22.4</v>
      </c>
      <c r="C6" s="33">
        <v>20.343573921986124</v>
      </c>
      <c r="O6" s="13" t="s">
        <v>3</v>
      </c>
      <c r="P6" s="338">
        <v>228955</v>
      </c>
      <c r="Q6" s="374">
        <v>51392</v>
      </c>
      <c r="R6" s="339">
        <f t="shared" ref="R6:R22" si="0">Q6/P6*100</f>
        <v>22.446332248695157</v>
      </c>
      <c r="S6" s="339"/>
      <c r="T6" s="324">
        <v>414234</v>
      </c>
      <c r="U6" s="324">
        <v>84270</v>
      </c>
      <c r="V6" s="339">
        <v>20.343573921986124</v>
      </c>
    </row>
    <row r="7" spans="1:22" x14ac:dyDescent="0.35">
      <c r="A7" t="s">
        <v>7</v>
      </c>
      <c r="B7" s="33">
        <v>74</v>
      </c>
      <c r="C7" s="33">
        <v>63.7567413513395</v>
      </c>
      <c r="O7" s="13" t="s">
        <v>7</v>
      </c>
      <c r="P7" s="338">
        <v>235884</v>
      </c>
      <c r="Q7" s="374">
        <v>174514</v>
      </c>
      <c r="R7" s="339">
        <f t="shared" si="0"/>
        <v>73.982974682471053</v>
      </c>
      <c r="S7" s="339"/>
      <c r="T7" s="324">
        <v>342105</v>
      </c>
      <c r="U7" s="324">
        <v>218115</v>
      </c>
      <c r="V7" s="339">
        <v>63.7567413513395</v>
      </c>
    </row>
    <row r="8" spans="1:22" x14ac:dyDescent="0.35">
      <c r="B8" s="33"/>
      <c r="C8" s="33"/>
      <c r="O8" s="13"/>
      <c r="P8" s="324"/>
      <c r="Q8" s="374"/>
      <c r="R8" s="339"/>
      <c r="S8" s="339"/>
      <c r="T8" s="376"/>
      <c r="U8" s="376"/>
      <c r="V8" s="339"/>
    </row>
    <row r="9" spans="1:22" x14ac:dyDescent="0.35">
      <c r="A9" t="s">
        <v>11</v>
      </c>
      <c r="B9" s="33">
        <v>23.3</v>
      </c>
      <c r="C9" s="33">
        <v>23.830132539897214</v>
      </c>
      <c r="O9" s="74" t="s">
        <v>11</v>
      </c>
      <c r="P9" s="340">
        <v>20988</v>
      </c>
      <c r="Q9" s="374">
        <v>4899</v>
      </c>
      <c r="R9" s="339">
        <f t="shared" si="0"/>
        <v>23.341909662664378</v>
      </c>
      <c r="S9" s="339"/>
      <c r="T9" s="324">
        <v>33273</v>
      </c>
      <c r="U9" s="324">
        <v>7929</v>
      </c>
      <c r="V9" s="339">
        <v>23.830132539897214</v>
      </c>
    </row>
    <row r="10" spans="1:22" x14ac:dyDescent="0.35">
      <c r="A10" t="s">
        <v>15</v>
      </c>
      <c r="B10" s="33">
        <v>10.6</v>
      </c>
      <c r="C10" s="33">
        <v>9.7051941974730944</v>
      </c>
      <c r="O10" s="74" t="s">
        <v>15</v>
      </c>
      <c r="P10" s="338">
        <v>44116</v>
      </c>
      <c r="Q10" s="374">
        <v>4655</v>
      </c>
      <c r="R10" s="339">
        <f t="shared" si="0"/>
        <v>10.551727264484541</v>
      </c>
      <c r="S10" s="339"/>
      <c r="T10" s="324">
        <v>74795</v>
      </c>
      <c r="U10" s="324">
        <v>7259</v>
      </c>
      <c r="V10" s="339">
        <v>9.7051941974730944</v>
      </c>
    </row>
    <row r="11" spans="1:22" x14ac:dyDescent="0.35">
      <c r="A11" t="s">
        <v>18</v>
      </c>
      <c r="B11" s="33">
        <v>34.9</v>
      </c>
      <c r="C11" s="33">
        <v>32.04950881299429</v>
      </c>
      <c r="O11" s="74" t="s">
        <v>18</v>
      </c>
      <c r="P11" s="338">
        <v>19307</v>
      </c>
      <c r="Q11" s="374">
        <v>6737</v>
      </c>
      <c r="R11" s="339">
        <f t="shared" si="0"/>
        <v>34.894079867405601</v>
      </c>
      <c r="S11" s="339"/>
      <c r="T11" s="324">
        <v>28197</v>
      </c>
      <c r="U11" s="324">
        <v>9037</v>
      </c>
      <c r="V11" s="339">
        <v>32.04950881299429</v>
      </c>
    </row>
    <row r="12" spans="1:22" x14ac:dyDescent="0.35">
      <c r="A12" t="s">
        <v>22</v>
      </c>
      <c r="B12" s="33">
        <v>67</v>
      </c>
      <c r="C12" s="33">
        <v>50.507429774225074</v>
      </c>
      <c r="O12" s="74" t="s">
        <v>22</v>
      </c>
      <c r="P12" s="324">
        <v>23050</v>
      </c>
      <c r="Q12" s="374">
        <v>15452</v>
      </c>
      <c r="R12" s="339">
        <f t="shared" si="0"/>
        <v>67.036876355748376</v>
      </c>
      <c r="S12" s="339"/>
      <c r="T12" s="324">
        <v>39907</v>
      </c>
      <c r="U12" s="324">
        <v>20156</v>
      </c>
      <c r="V12" s="339">
        <v>50.507429774225074</v>
      </c>
    </row>
    <row r="13" spans="1:22" x14ac:dyDescent="0.35">
      <c r="A13" t="s">
        <v>25</v>
      </c>
      <c r="B13" s="33">
        <v>87.6</v>
      </c>
      <c r="C13" s="33">
        <v>78.166928842416951</v>
      </c>
      <c r="O13" s="74" t="s">
        <v>25</v>
      </c>
      <c r="P13" s="324">
        <v>13691</v>
      </c>
      <c r="Q13" s="374">
        <v>11994</v>
      </c>
      <c r="R13" s="339">
        <f t="shared" si="0"/>
        <v>87.604995982762404</v>
      </c>
      <c r="S13" s="339"/>
      <c r="T13" s="324">
        <v>21614</v>
      </c>
      <c r="U13" s="324">
        <v>16895</v>
      </c>
      <c r="V13" s="339">
        <v>78.166928842416951</v>
      </c>
    </row>
    <row r="14" spans="1:22" x14ac:dyDescent="0.35">
      <c r="A14" t="s">
        <v>26</v>
      </c>
      <c r="B14" s="33">
        <v>19.899999999999999</v>
      </c>
      <c r="C14" s="33">
        <v>17.023439120514418</v>
      </c>
      <c r="O14" s="74" t="s">
        <v>26</v>
      </c>
      <c r="P14" s="338">
        <v>89438</v>
      </c>
      <c r="Q14" s="374">
        <v>17769</v>
      </c>
      <c r="R14" s="339">
        <f t="shared" si="0"/>
        <v>19.867394172499388</v>
      </c>
      <c r="S14" s="339"/>
      <c r="T14" s="324">
        <v>144630</v>
      </c>
      <c r="U14" s="324">
        <v>24621</v>
      </c>
      <c r="V14" s="339">
        <v>17.023439120514418</v>
      </c>
    </row>
    <row r="15" spans="1:22" x14ac:dyDescent="0.35">
      <c r="A15" t="s">
        <v>29</v>
      </c>
      <c r="B15" s="33">
        <v>63.2</v>
      </c>
      <c r="C15" s="33">
        <v>64.167532017999307</v>
      </c>
      <c r="O15" s="74" t="s">
        <v>29</v>
      </c>
      <c r="P15" s="338">
        <v>18495</v>
      </c>
      <c r="Q15" s="374">
        <v>11684</v>
      </c>
      <c r="R15" s="339">
        <f t="shared" si="0"/>
        <v>63.173830765071635</v>
      </c>
      <c r="S15" s="339"/>
      <c r="T15" s="324">
        <v>28890</v>
      </c>
      <c r="U15" s="324">
        <v>18538</v>
      </c>
      <c r="V15" s="339">
        <v>64.167532017999307</v>
      </c>
    </row>
    <row r="16" spans="1:22" x14ac:dyDescent="0.35">
      <c r="A16" t="s">
        <v>32</v>
      </c>
      <c r="B16" s="33">
        <v>80</v>
      </c>
      <c r="C16" s="33">
        <v>61.698613978177534</v>
      </c>
      <c r="O16" s="74" t="s">
        <v>32</v>
      </c>
      <c r="P16" s="338">
        <v>43723</v>
      </c>
      <c r="Q16" s="374">
        <v>34979</v>
      </c>
      <c r="R16" s="339">
        <f t="shared" si="0"/>
        <v>80.001372275461421</v>
      </c>
      <c r="S16" s="339"/>
      <c r="T16" s="324">
        <v>67820</v>
      </c>
      <c r="U16" s="324">
        <v>41844</v>
      </c>
      <c r="V16" s="339">
        <v>61.698613978177534</v>
      </c>
    </row>
    <row r="17" spans="1:22" x14ac:dyDescent="0.35">
      <c r="A17" t="s">
        <v>35</v>
      </c>
      <c r="B17" s="33">
        <v>60.2</v>
      </c>
      <c r="C17" s="33">
        <v>57.854406130268202</v>
      </c>
      <c r="O17" s="74" t="s">
        <v>35</v>
      </c>
      <c r="P17" s="338">
        <v>16174</v>
      </c>
      <c r="Q17" s="374">
        <v>9742</v>
      </c>
      <c r="R17" s="339">
        <f t="shared" si="0"/>
        <v>60.232471868430814</v>
      </c>
      <c r="S17" s="339"/>
      <c r="T17" s="324">
        <v>28188</v>
      </c>
      <c r="U17" s="324">
        <v>16308</v>
      </c>
      <c r="V17" s="339">
        <v>57.854406130268202</v>
      </c>
    </row>
    <row r="18" spans="1:22" x14ac:dyDescent="0.35">
      <c r="A18" t="s">
        <v>38</v>
      </c>
      <c r="B18" s="33">
        <v>77.900000000000006</v>
      </c>
      <c r="C18" s="33">
        <v>57.771580821955624</v>
      </c>
      <c r="O18" s="74" t="s">
        <v>38</v>
      </c>
      <c r="P18" s="338">
        <v>46698</v>
      </c>
      <c r="Q18" s="374">
        <v>36362</v>
      </c>
      <c r="R18" s="339">
        <f t="shared" si="0"/>
        <v>77.866289776864107</v>
      </c>
      <c r="S18" s="339"/>
      <c r="T18" s="324">
        <v>72437</v>
      </c>
      <c r="U18" s="324">
        <v>41848</v>
      </c>
      <c r="V18" s="339">
        <v>57.771580821955624</v>
      </c>
    </row>
    <row r="19" spans="1:22" x14ac:dyDescent="0.35">
      <c r="A19" t="s">
        <v>41</v>
      </c>
      <c r="B19" s="33">
        <v>46.4</v>
      </c>
      <c r="C19" s="33">
        <v>23.640998477123752</v>
      </c>
      <c r="O19" s="74" t="s">
        <v>41</v>
      </c>
      <c r="P19" s="338">
        <v>37284</v>
      </c>
      <c r="Q19" s="374">
        <v>17301</v>
      </c>
      <c r="R19" s="339">
        <f t="shared" si="0"/>
        <v>46.40328290955906</v>
      </c>
      <c r="S19" s="339"/>
      <c r="T19" s="324">
        <v>60412</v>
      </c>
      <c r="U19" s="324">
        <v>14282</v>
      </c>
      <c r="V19" s="339">
        <v>23.640998477123752</v>
      </c>
    </row>
    <row r="20" spans="1:22" x14ac:dyDescent="0.35">
      <c r="A20" t="s">
        <v>44</v>
      </c>
      <c r="B20" s="33">
        <v>68.900000000000006</v>
      </c>
      <c r="C20" s="33">
        <v>54.561944494830406</v>
      </c>
      <c r="O20" s="74" t="s">
        <v>44</v>
      </c>
      <c r="P20" s="338">
        <v>37400</v>
      </c>
      <c r="Q20" s="374">
        <v>25772</v>
      </c>
      <c r="R20" s="339">
        <f t="shared" si="0"/>
        <v>68.909090909090907</v>
      </c>
      <c r="S20" s="339"/>
      <c r="T20" s="324">
        <v>60643</v>
      </c>
      <c r="U20" s="324">
        <v>33088</v>
      </c>
      <c r="V20" s="339">
        <v>54.561944494830406</v>
      </c>
    </row>
    <row r="21" spans="1:22" x14ac:dyDescent="0.35">
      <c r="A21" t="s">
        <v>47</v>
      </c>
      <c r="B21" s="33">
        <v>38.9</v>
      </c>
      <c r="C21" s="33">
        <v>37.211738242011094</v>
      </c>
      <c r="O21" s="74" t="s">
        <v>47</v>
      </c>
      <c r="P21" s="338">
        <v>33192</v>
      </c>
      <c r="Q21" s="374">
        <v>12918</v>
      </c>
      <c r="R21" s="339">
        <f t="shared" si="0"/>
        <v>38.919016630513376</v>
      </c>
      <c r="S21" s="339"/>
      <c r="T21" s="324">
        <v>58237</v>
      </c>
      <c r="U21" s="324">
        <v>21671</v>
      </c>
      <c r="V21" s="339">
        <v>37.211738242011094</v>
      </c>
    </row>
    <row r="22" spans="1:22" x14ac:dyDescent="0.35">
      <c r="A22" t="s">
        <v>50</v>
      </c>
      <c r="B22" s="33">
        <v>73.5</v>
      </c>
      <c r="C22" s="33">
        <v>77.512333762333768</v>
      </c>
      <c r="O22" s="78" t="s">
        <v>50</v>
      </c>
      <c r="P22" s="341">
        <v>21283</v>
      </c>
      <c r="Q22" s="377">
        <v>15642</v>
      </c>
      <c r="R22" s="342">
        <f t="shared" si="0"/>
        <v>73.495277921345675</v>
      </c>
      <c r="S22" s="342"/>
      <c r="T22" s="326">
        <v>37296</v>
      </c>
      <c r="U22" s="326">
        <v>28909</v>
      </c>
      <c r="V22" s="342">
        <v>77.512333762333768</v>
      </c>
    </row>
  </sheetData>
  <mergeCells count="5">
    <mergeCell ref="B2:C2"/>
    <mergeCell ref="O1:V1"/>
    <mergeCell ref="O2:O3"/>
    <mergeCell ref="P2:R2"/>
    <mergeCell ref="T2:V2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6ECFD-C321-432B-B8DD-A5E9AF0D6A32}">
  <sheetPr>
    <tabColor rgb="FFC00000"/>
  </sheetPr>
  <dimension ref="A1:J21"/>
  <sheetViews>
    <sheetView workbookViewId="0">
      <selection activeCell="L19" sqref="L19"/>
    </sheetView>
  </sheetViews>
  <sheetFormatPr defaultRowHeight="13" x14ac:dyDescent="0.3"/>
  <cols>
    <col min="1" max="1" width="12.08984375" style="74" customWidth="1"/>
    <col min="2" max="2" width="9.7265625" style="74" customWidth="1"/>
    <col min="3" max="3" width="8.7265625" style="74"/>
    <col min="4" max="4" width="9.54296875" style="74" customWidth="1"/>
    <col min="5" max="5" width="7.7265625" style="74" customWidth="1"/>
    <col min="6" max="6" width="8.453125" style="74" customWidth="1"/>
    <col min="7" max="7" width="8.08984375" style="74" bestFit="1" customWidth="1"/>
    <col min="8" max="8" width="6.90625" style="74" customWidth="1"/>
    <col min="9" max="9" width="10.36328125" style="74" customWidth="1"/>
    <col min="10" max="10" width="5.81640625" style="74" customWidth="1"/>
    <col min="11" max="16384" width="8.7265625" style="74"/>
  </cols>
  <sheetData>
    <row r="1" spans="1:10" ht="15.5" x14ac:dyDescent="0.3">
      <c r="A1" s="397" t="s">
        <v>1208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0" ht="26" x14ac:dyDescent="0.3">
      <c r="A2" s="180" t="s">
        <v>0</v>
      </c>
      <c r="B2" s="179" t="s">
        <v>250</v>
      </c>
      <c r="C2" s="321" t="s">
        <v>940</v>
      </c>
      <c r="D2" s="321" t="s">
        <v>941</v>
      </c>
      <c r="E2" s="321" t="s">
        <v>942</v>
      </c>
      <c r="F2" s="321" t="s">
        <v>943</v>
      </c>
      <c r="G2" s="345" t="s">
        <v>944</v>
      </c>
      <c r="H2" s="346" t="s">
        <v>945</v>
      </c>
      <c r="I2" s="347" t="s">
        <v>946</v>
      </c>
      <c r="J2" s="321" t="s">
        <v>747</v>
      </c>
    </row>
    <row r="3" spans="1:10" x14ac:dyDescent="0.3">
      <c r="A3" s="48" t="s">
        <v>1</v>
      </c>
      <c r="B3" s="324">
        <v>756339</v>
      </c>
      <c r="C3" s="192">
        <v>36.891922801812413</v>
      </c>
      <c r="D3" s="192">
        <v>4.0325832728445841</v>
      </c>
      <c r="E3" s="192">
        <v>24.162577891659691</v>
      </c>
      <c r="F3" s="192">
        <v>3.7065389990467241</v>
      </c>
      <c r="G3" s="192">
        <v>4.6976289732514127</v>
      </c>
      <c r="H3" s="192">
        <v>3.1908972035026619</v>
      </c>
      <c r="I3" s="192">
        <v>23.081977790382354</v>
      </c>
      <c r="J3" s="192">
        <v>0.23587306750015535</v>
      </c>
    </row>
    <row r="4" spans="1:10" x14ac:dyDescent="0.3">
      <c r="A4" s="48"/>
      <c r="B4" s="324"/>
      <c r="C4" s="192"/>
      <c r="D4" s="192"/>
      <c r="E4" s="192"/>
      <c r="F4" s="192"/>
      <c r="G4" s="192"/>
      <c r="H4" s="192"/>
      <c r="I4" s="192"/>
      <c r="J4" s="192"/>
    </row>
    <row r="5" spans="1:10" x14ac:dyDescent="0.3">
      <c r="A5" s="13" t="s">
        <v>3</v>
      </c>
      <c r="B5" s="324">
        <v>414119</v>
      </c>
      <c r="C5" s="192">
        <v>63.699261769917484</v>
      </c>
      <c r="D5" s="192">
        <v>6.1844271595281892</v>
      </c>
      <c r="E5" s="192">
        <v>9.5622281126126776</v>
      </c>
      <c r="F5" s="192">
        <v>5.8237614488429248</v>
      </c>
      <c r="G5" s="192">
        <v>4.1010636500142432</v>
      </c>
      <c r="H5" s="192">
        <v>2.0263908805168094</v>
      </c>
      <c r="I5" s="192">
        <v>8.3645958564482878</v>
      </c>
      <c r="J5" s="192">
        <v>0.23827112211938181</v>
      </c>
    </row>
    <row r="6" spans="1:10" x14ac:dyDescent="0.3">
      <c r="A6" s="13" t="s">
        <v>7</v>
      </c>
      <c r="B6" s="324">
        <v>342220</v>
      </c>
      <c r="C6" s="192">
        <v>4.4325572558132738</v>
      </c>
      <c r="D6" s="192">
        <v>1.4270472515748089</v>
      </c>
      <c r="E6" s="192">
        <v>41.84124757019044</v>
      </c>
      <c r="F6" s="192">
        <v>1.1429239560953508</v>
      </c>
      <c r="G6" s="192">
        <v>5.4199733999795381</v>
      </c>
      <c r="H6" s="192">
        <v>4.6009266160973974</v>
      </c>
      <c r="I6" s="192">
        <v>40.902354540272725</v>
      </c>
      <c r="J6" s="192">
        <v>0.2329694099764692</v>
      </c>
    </row>
    <row r="7" spans="1:10" x14ac:dyDescent="0.3">
      <c r="A7" s="13"/>
      <c r="B7" s="324"/>
      <c r="C7" s="192"/>
      <c r="D7" s="192"/>
      <c r="E7" s="192"/>
      <c r="F7" s="192"/>
      <c r="G7" s="192"/>
      <c r="H7" s="192"/>
      <c r="I7" s="192"/>
      <c r="J7" s="192"/>
    </row>
    <row r="8" spans="1:10" x14ac:dyDescent="0.3">
      <c r="A8" s="74" t="s">
        <v>11</v>
      </c>
      <c r="B8" s="324">
        <v>33273</v>
      </c>
      <c r="C8" s="192">
        <v>57.307726985844376</v>
      </c>
      <c r="D8" s="192">
        <v>4.4660836113365185</v>
      </c>
      <c r="E8" s="192">
        <v>15.67637423736964</v>
      </c>
      <c r="F8" s="192">
        <v>7.3693385026898692</v>
      </c>
      <c r="G8" s="192">
        <v>5.1092477384065162</v>
      </c>
      <c r="H8" s="192">
        <v>0.80545787876055652</v>
      </c>
      <c r="I8" s="192">
        <v>9.1425480119015408</v>
      </c>
      <c r="J8" s="192">
        <v>0.12322303369098067</v>
      </c>
    </row>
    <row r="9" spans="1:10" x14ac:dyDescent="0.3">
      <c r="A9" s="74" t="s">
        <v>15</v>
      </c>
      <c r="B9" s="324">
        <v>74795</v>
      </c>
      <c r="C9" s="192">
        <v>78.399625643425367</v>
      </c>
      <c r="D9" s="192">
        <v>2.6352028878935756</v>
      </c>
      <c r="E9" s="192">
        <v>8.0941239387659589</v>
      </c>
      <c r="F9" s="192">
        <v>2.8665017715087906</v>
      </c>
      <c r="G9" s="192">
        <v>4.1032154555785816</v>
      </c>
      <c r="H9" s="192">
        <v>0.751387124807808</v>
      </c>
      <c r="I9" s="192">
        <v>2.7475098602847785</v>
      </c>
      <c r="J9" s="192">
        <v>0.40243331773514274</v>
      </c>
    </row>
    <row r="10" spans="1:10" x14ac:dyDescent="0.3">
      <c r="A10" s="74" t="s">
        <v>18</v>
      </c>
      <c r="B10" s="324">
        <v>28197</v>
      </c>
      <c r="C10" s="192">
        <v>47.324183423768481</v>
      </c>
      <c r="D10" s="192">
        <v>2.5889279001312198</v>
      </c>
      <c r="E10" s="192">
        <v>20.31776430116679</v>
      </c>
      <c r="F10" s="192">
        <v>1.7235876157037984</v>
      </c>
      <c r="G10" s="192">
        <v>6.277263538674327</v>
      </c>
      <c r="H10" s="192">
        <v>3.7557186934780296</v>
      </c>
      <c r="I10" s="192">
        <v>17.625988580345428</v>
      </c>
      <c r="J10" s="192">
        <v>0.38656594673192185</v>
      </c>
    </row>
    <row r="11" spans="1:10" x14ac:dyDescent="0.3">
      <c r="A11" s="74" t="s">
        <v>22</v>
      </c>
      <c r="B11" s="324">
        <v>39907</v>
      </c>
      <c r="C11" s="192">
        <v>11.852557195479489</v>
      </c>
      <c r="D11" s="192">
        <v>2.8416067356604104</v>
      </c>
      <c r="E11" s="192">
        <v>38.564662841105566</v>
      </c>
      <c r="F11" s="192">
        <v>3.3076903801338111</v>
      </c>
      <c r="G11" s="192">
        <v>7.5550655273510916</v>
      </c>
      <c r="H11" s="192">
        <v>16.112461472924551</v>
      </c>
      <c r="I11" s="192">
        <v>19.415140200967247</v>
      </c>
      <c r="J11" s="192">
        <v>0.35081564637782847</v>
      </c>
    </row>
    <row r="12" spans="1:10" x14ac:dyDescent="0.3">
      <c r="A12" s="74" t="s">
        <v>25</v>
      </c>
      <c r="B12" s="324">
        <v>21614</v>
      </c>
      <c r="C12" s="192">
        <v>5.9544739520681036</v>
      </c>
      <c r="D12" s="192">
        <v>0.6569815860090682</v>
      </c>
      <c r="E12" s="192">
        <v>52.706579069121858</v>
      </c>
      <c r="F12" s="192">
        <v>0.40714351809012678</v>
      </c>
      <c r="G12" s="192">
        <v>3.8447302674192656</v>
      </c>
      <c r="H12" s="192">
        <v>7.7403534745997966</v>
      </c>
      <c r="I12" s="192">
        <v>28.601832145831409</v>
      </c>
      <c r="J12" s="192">
        <v>8.7905986860368282E-2</v>
      </c>
    </row>
    <row r="13" spans="1:10" x14ac:dyDescent="0.3">
      <c r="A13" s="74" t="s">
        <v>26</v>
      </c>
      <c r="B13" s="324">
        <v>144630</v>
      </c>
      <c r="C13" s="192">
        <v>65.406208946968121</v>
      </c>
      <c r="D13" s="192">
        <v>7.813731590956233</v>
      </c>
      <c r="E13" s="192">
        <v>11.623452948904101</v>
      </c>
      <c r="F13" s="192">
        <v>6.155016248357879</v>
      </c>
      <c r="G13" s="192">
        <v>2.7317983820784071</v>
      </c>
      <c r="H13" s="192">
        <v>0.31597870427988661</v>
      </c>
      <c r="I13" s="192">
        <v>5.6454400885016938</v>
      </c>
      <c r="J13" s="192">
        <v>0.30837308995367491</v>
      </c>
    </row>
    <row r="14" spans="1:10" x14ac:dyDescent="0.3">
      <c r="A14" s="74" t="s">
        <v>29</v>
      </c>
      <c r="B14" s="324">
        <v>28890</v>
      </c>
      <c r="C14" s="192">
        <v>18.00276912426445</v>
      </c>
      <c r="D14" s="192">
        <v>5.1471097265489787</v>
      </c>
      <c r="E14" s="192">
        <v>34.094842506057461</v>
      </c>
      <c r="F14" s="192">
        <v>5.1505711318795431</v>
      </c>
      <c r="G14" s="192">
        <v>2.467982000692281</v>
      </c>
      <c r="H14" s="192">
        <v>2.2222222222222223</v>
      </c>
      <c r="I14" s="192">
        <v>32.668743509865003</v>
      </c>
      <c r="J14" s="192">
        <v>0.24575977847005887</v>
      </c>
    </row>
    <row r="15" spans="1:10" x14ac:dyDescent="0.3">
      <c r="A15" s="74" t="s">
        <v>32</v>
      </c>
      <c r="B15" s="324">
        <v>67820</v>
      </c>
      <c r="C15" s="192">
        <v>12.428487171925685</v>
      </c>
      <c r="D15" s="192">
        <v>2.1984665290474785</v>
      </c>
      <c r="E15" s="192">
        <v>31.716307873783546</v>
      </c>
      <c r="F15" s="192">
        <v>0.98201120613388371</v>
      </c>
      <c r="G15" s="192">
        <v>2.7189619581244471</v>
      </c>
      <c r="H15" s="192">
        <v>2.9887938661161897</v>
      </c>
      <c r="I15" s="192">
        <v>46.856384547331167</v>
      </c>
      <c r="J15" s="192">
        <v>0.11058684753759954</v>
      </c>
    </row>
    <row r="16" spans="1:10" x14ac:dyDescent="0.3">
      <c r="A16" s="74" t="s">
        <v>35</v>
      </c>
      <c r="B16" s="324">
        <v>28188</v>
      </c>
      <c r="C16" s="192">
        <v>18.663970483893856</v>
      </c>
      <c r="D16" s="192">
        <v>2.653611465872002</v>
      </c>
      <c r="E16" s="192">
        <v>35.568326947637289</v>
      </c>
      <c r="F16" s="192">
        <v>5.7471264367816088</v>
      </c>
      <c r="G16" s="192">
        <v>11.416205477508159</v>
      </c>
      <c r="H16" s="192">
        <v>12.601106853980419</v>
      </c>
      <c r="I16" s="192">
        <v>13.133248190719454</v>
      </c>
      <c r="J16" s="192">
        <v>0.21640414360720875</v>
      </c>
    </row>
    <row r="17" spans="1:10" x14ac:dyDescent="0.3">
      <c r="A17" s="74" t="s">
        <v>38</v>
      </c>
      <c r="B17" s="324">
        <v>72437</v>
      </c>
      <c r="C17" s="192">
        <v>11.335367284674959</v>
      </c>
      <c r="D17" s="192">
        <v>1.0657536894128692</v>
      </c>
      <c r="E17" s="192">
        <v>30.425059016800805</v>
      </c>
      <c r="F17" s="192">
        <v>0.79517373717851381</v>
      </c>
      <c r="G17" s="192">
        <v>2.9197785662023552</v>
      </c>
      <c r="H17" s="192">
        <v>1.6538509325344781</v>
      </c>
      <c r="I17" s="192">
        <v>51.726327705454402</v>
      </c>
      <c r="J17" s="192">
        <v>7.868906774162375E-2</v>
      </c>
    </row>
    <row r="18" spans="1:10" x14ac:dyDescent="0.3">
      <c r="A18" s="74" t="s">
        <v>41</v>
      </c>
      <c r="B18" s="324">
        <v>60412</v>
      </c>
      <c r="C18" s="192">
        <v>43.453287426339138</v>
      </c>
      <c r="D18" s="192">
        <v>5.0354234258094417</v>
      </c>
      <c r="E18" s="192">
        <v>23.117923591339469</v>
      </c>
      <c r="F18" s="192">
        <v>0.93193405283718467</v>
      </c>
      <c r="G18" s="192">
        <v>2.4763292061179896</v>
      </c>
      <c r="H18" s="192">
        <v>1.522876249751705</v>
      </c>
      <c r="I18" s="192">
        <v>23.366218632059859</v>
      </c>
      <c r="J18" s="192">
        <v>9.6007415745216193E-2</v>
      </c>
    </row>
    <row r="19" spans="1:10" x14ac:dyDescent="0.3">
      <c r="A19" s="74" t="s">
        <v>44</v>
      </c>
      <c r="B19" s="324">
        <v>60643</v>
      </c>
      <c r="C19" s="192">
        <v>13.68500898702241</v>
      </c>
      <c r="D19" s="192">
        <v>2.2822089936183896</v>
      </c>
      <c r="E19" s="192">
        <v>34.422769322098176</v>
      </c>
      <c r="F19" s="192">
        <v>2.5196642646307077</v>
      </c>
      <c r="G19" s="192">
        <v>3.8701911185132665</v>
      </c>
      <c r="H19" s="192">
        <v>2.5246112494434643</v>
      </c>
      <c r="I19" s="192">
        <v>40.446547829098165</v>
      </c>
      <c r="J19" s="192">
        <v>0.24899823557541678</v>
      </c>
    </row>
    <row r="20" spans="1:10" x14ac:dyDescent="0.3">
      <c r="A20" s="74" t="s">
        <v>47</v>
      </c>
      <c r="B20" s="324">
        <v>58237</v>
      </c>
      <c r="C20" s="192">
        <v>33.569723715163903</v>
      </c>
      <c r="D20" s="192">
        <v>4.5177464498514688</v>
      </c>
      <c r="E20" s="192">
        <v>27.638786338582001</v>
      </c>
      <c r="F20" s="192">
        <v>9.7429469237769801</v>
      </c>
      <c r="G20" s="192">
        <v>5.4037811013616777</v>
      </c>
      <c r="H20" s="192">
        <v>2.7422429039957414</v>
      </c>
      <c r="I20" s="192">
        <v>16.065387983584319</v>
      </c>
      <c r="J20" s="192">
        <v>0.31938458368391232</v>
      </c>
    </row>
    <row r="21" spans="1:10" x14ac:dyDescent="0.3">
      <c r="A21" s="78" t="s">
        <v>50</v>
      </c>
      <c r="B21" s="326">
        <v>37296</v>
      </c>
      <c r="C21" s="218">
        <v>16.519197769197767</v>
      </c>
      <c r="D21" s="218">
        <v>5.8478120978120982</v>
      </c>
      <c r="E21" s="218">
        <v>20.905727155727156</v>
      </c>
      <c r="F21" s="218">
        <v>1.4130201630201631</v>
      </c>
      <c r="G21" s="218">
        <v>16.92942942942943</v>
      </c>
      <c r="H21" s="218">
        <v>5.9470184470184471</v>
      </c>
      <c r="I21" s="218">
        <v>32.252788502788505</v>
      </c>
      <c r="J21" s="218">
        <v>0.18500643500643502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F58F-4C95-46C6-93DB-960F132F0F69}">
  <dimension ref="A1:D140"/>
  <sheetViews>
    <sheetView workbookViewId="0">
      <selection activeCell="I8" sqref="I8"/>
    </sheetView>
  </sheetViews>
  <sheetFormatPr defaultRowHeight="14.5" x14ac:dyDescent="0.35"/>
  <cols>
    <col min="1" max="1" width="23.36328125" customWidth="1"/>
    <col min="2" max="2" width="12.453125" customWidth="1"/>
    <col min="3" max="3" width="14.1796875" customWidth="1"/>
    <col min="4" max="4" width="12" customWidth="1"/>
  </cols>
  <sheetData>
    <row r="1" spans="1:4" ht="16" x14ac:dyDescent="0.35">
      <c r="A1" s="380" t="s">
        <v>1209</v>
      </c>
      <c r="B1" s="381"/>
      <c r="C1" s="381"/>
      <c r="D1" s="381"/>
    </row>
    <row r="2" spans="1:4" ht="16" x14ac:dyDescent="0.35">
      <c r="A2" s="491" t="s">
        <v>0</v>
      </c>
      <c r="B2" s="493" t="s">
        <v>53</v>
      </c>
      <c r="C2" s="493"/>
      <c r="D2" s="493"/>
    </row>
    <row r="3" spans="1:4" ht="16" x14ac:dyDescent="0.35">
      <c r="A3" s="492"/>
      <c r="B3" s="378" t="s">
        <v>58</v>
      </c>
      <c r="C3" s="378" t="s">
        <v>59</v>
      </c>
      <c r="D3" s="379" t="s">
        <v>60</v>
      </c>
    </row>
    <row r="4" spans="1:4" ht="16" x14ac:dyDescent="0.4">
      <c r="A4" s="382" t="s">
        <v>1</v>
      </c>
      <c r="B4" s="383">
        <f>SUM(B6+B14+B22+B31+B38+B47+B58+B66+B79+B87+B100+B112+B124+B132)</f>
        <v>3022401</v>
      </c>
      <c r="C4" s="383">
        <f>SUM(C6+C14+C22+C31+C38+C47+C58+C66+C79+C87+C100+C112+C124+C132)</f>
        <v>1474224</v>
      </c>
      <c r="D4" s="383">
        <f>SUM(D6+D14+D22+D31+D38+D47+D58+D66+D79+D87+D100+D112+D124+D132)</f>
        <v>1548177</v>
      </c>
    </row>
    <row r="5" spans="1:4" ht="16" x14ac:dyDescent="0.4">
      <c r="A5" s="384"/>
      <c r="B5" s="385"/>
      <c r="C5" s="385"/>
      <c r="D5" s="385"/>
    </row>
    <row r="6" spans="1:4" ht="16" x14ac:dyDescent="0.4">
      <c r="A6" s="386" t="s">
        <v>11</v>
      </c>
      <c r="B6" s="387">
        <v>109893</v>
      </c>
      <c r="C6" s="387">
        <v>55670</v>
      </c>
      <c r="D6" s="387">
        <v>54223</v>
      </c>
    </row>
    <row r="7" spans="1:4" ht="16" x14ac:dyDescent="0.4">
      <c r="A7" s="181" t="s">
        <v>1026</v>
      </c>
      <c r="B7" s="387">
        <v>17243</v>
      </c>
      <c r="C7" s="387">
        <v>8431</v>
      </c>
      <c r="D7" s="387">
        <v>8812</v>
      </c>
    </row>
    <row r="8" spans="1:4" ht="16" x14ac:dyDescent="0.4">
      <c r="A8" s="181" t="s">
        <v>1027</v>
      </c>
      <c r="B8" s="387">
        <v>11258</v>
      </c>
      <c r="C8" s="387">
        <v>6025</v>
      </c>
      <c r="D8" s="387">
        <v>5233</v>
      </c>
    </row>
    <row r="9" spans="1:4" ht="16" x14ac:dyDescent="0.4">
      <c r="A9" s="181" t="s">
        <v>1028</v>
      </c>
      <c r="B9" s="387">
        <v>13821</v>
      </c>
      <c r="C9" s="387">
        <v>7016</v>
      </c>
      <c r="D9" s="387">
        <v>6805</v>
      </c>
    </row>
    <row r="10" spans="1:4" ht="16" x14ac:dyDescent="0.4">
      <c r="A10" s="181" t="s">
        <v>1029</v>
      </c>
      <c r="B10" s="387">
        <v>17741</v>
      </c>
      <c r="C10" s="387">
        <v>8365</v>
      </c>
      <c r="D10" s="387">
        <v>9376</v>
      </c>
    </row>
    <row r="11" spans="1:4" ht="16" x14ac:dyDescent="0.4">
      <c r="A11" s="181" t="s">
        <v>1030</v>
      </c>
      <c r="B11" s="387">
        <v>8744</v>
      </c>
      <c r="C11" s="387">
        <v>4846</v>
      </c>
      <c r="D11" s="387">
        <v>3898</v>
      </c>
    </row>
    <row r="12" spans="1:4" ht="16" x14ac:dyDescent="0.4">
      <c r="A12" s="181" t="s">
        <v>1031</v>
      </c>
      <c r="B12" s="387">
        <v>27862</v>
      </c>
      <c r="C12" s="387">
        <v>13602</v>
      </c>
      <c r="D12" s="387">
        <v>14260</v>
      </c>
    </row>
    <row r="13" spans="1:4" ht="16" x14ac:dyDescent="0.4">
      <c r="A13" s="181" t="s">
        <v>1032</v>
      </c>
      <c r="B13" s="387">
        <v>13224</v>
      </c>
      <c r="C13" s="387">
        <v>7385</v>
      </c>
      <c r="D13" s="387">
        <v>5839</v>
      </c>
    </row>
    <row r="14" spans="1:4" ht="16" x14ac:dyDescent="0.4">
      <c r="A14" s="386" t="s">
        <v>1033</v>
      </c>
      <c r="B14" s="387">
        <v>240206</v>
      </c>
      <c r="C14" s="387">
        <v>122322</v>
      </c>
      <c r="D14" s="387">
        <v>117884</v>
      </c>
    </row>
    <row r="15" spans="1:4" ht="16" x14ac:dyDescent="0.4">
      <c r="A15" s="181" t="s">
        <v>1034</v>
      </c>
      <c r="B15" s="387">
        <v>13542</v>
      </c>
      <c r="C15" s="387">
        <v>6961</v>
      </c>
      <c r="D15" s="387">
        <v>6581</v>
      </c>
    </row>
    <row r="16" spans="1:4" ht="16" x14ac:dyDescent="0.4">
      <c r="A16" s="181" t="s">
        <v>1035</v>
      </c>
      <c r="B16" s="387">
        <v>14601</v>
      </c>
      <c r="C16" s="387">
        <v>8061</v>
      </c>
      <c r="D16" s="387">
        <v>6540</v>
      </c>
    </row>
    <row r="17" spans="1:4" ht="16" x14ac:dyDescent="0.4">
      <c r="A17" s="181" t="s">
        <v>1036</v>
      </c>
      <c r="B17" s="387">
        <v>19705</v>
      </c>
      <c r="C17" s="387">
        <v>10394</v>
      </c>
      <c r="D17" s="387">
        <v>9311</v>
      </c>
    </row>
    <row r="18" spans="1:4" ht="16" x14ac:dyDescent="0.4">
      <c r="A18" s="181" t="s">
        <v>1037</v>
      </c>
      <c r="B18" s="387">
        <v>13322</v>
      </c>
      <c r="C18" s="387">
        <v>6916</v>
      </c>
      <c r="D18" s="387">
        <v>6406</v>
      </c>
    </row>
    <row r="19" spans="1:4" ht="16" x14ac:dyDescent="0.4">
      <c r="A19" s="181" t="s">
        <v>1038</v>
      </c>
      <c r="B19" s="387">
        <v>75921</v>
      </c>
      <c r="C19" s="387">
        <v>37950</v>
      </c>
      <c r="D19" s="387">
        <v>37971</v>
      </c>
    </row>
    <row r="20" spans="1:4" ht="16" x14ac:dyDescent="0.4">
      <c r="A20" s="181" t="s">
        <v>1039</v>
      </c>
      <c r="B20" s="387">
        <v>51497</v>
      </c>
      <c r="C20" s="387">
        <v>25828</v>
      </c>
      <c r="D20" s="387">
        <v>25669</v>
      </c>
    </row>
    <row r="21" spans="1:4" ht="16" x14ac:dyDescent="0.4">
      <c r="A21" s="181" t="s">
        <v>1040</v>
      </c>
      <c r="B21" s="387">
        <v>51618</v>
      </c>
      <c r="C21" s="387">
        <v>26212</v>
      </c>
      <c r="D21" s="387">
        <v>25406</v>
      </c>
    </row>
    <row r="22" spans="1:4" ht="16" x14ac:dyDescent="0.4">
      <c r="A22" s="386" t="s">
        <v>1041</v>
      </c>
      <c r="B22" s="387">
        <v>106680</v>
      </c>
      <c r="C22" s="387">
        <v>54323</v>
      </c>
      <c r="D22" s="387">
        <v>52357</v>
      </c>
    </row>
    <row r="23" spans="1:4" ht="16" x14ac:dyDescent="0.4">
      <c r="A23" s="181" t="s">
        <v>1042</v>
      </c>
      <c r="B23" s="387">
        <v>10722</v>
      </c>
      <c r="C23" s="387">
        <v>5597</v>
      </c>
      <c r="D23" s="387">
        <v>5125</v>
      </c>
    </row>
    <row r="24" spans="1:4" ht="16" x14ac:dyDescent="0.4">
      <c r="A24" s="181" t="s">
        <v>1043</v>
      </c>
      <c r="B24" s="387">
        <v>6092</v>
      </c>
      <c r="C24" s="387">
        <v>3197</v>
      </c>
      <c r="D24" s="387">
        <v>2895</v>
      </c>
    </row>
    <row r="25" spans="1:4" ht="16" x14ac:dyDescent="0.4">
      <c r="A25" s="181" t="s">
        <v>1044</v>
      </c>
      <c r="B25" s="387">
        <v>8034</v>
      </c>
      <c r="C25" s="387">
        <v>4342</v>
      </c>
      <c r="D25" s="387">
        <v>3692</v>
      </c>
    </row>
    <row r="26" spans="1:4" ht="16" x14ac:dyDescent="0.4">
      <c r="A26" s="181" t="s">
        <v>1045</v>
      </c>
      <c r="B26" s="387">
        <v>12812</v>
      </c>
      <c r="C26" s="387">
        <v>6658</v>
      </c>
      <c r="D26" s="387">
        <v>6154</v>
      </c>
    </row>
    <row r="27" spans="1:4" ht="16" x14ac:dyDescent="0.4">
      <c r="A27" s="181" t="s">
        <v>1046</v>
      </c>
      <c r="B27" s="387">
        <v>18368</v>
      </c>
      <c r="C27" s="387">
        <v>9319</v>
      </c>
      <c r="D27" s="387">
        <v>9049</v>
      </c>
    </row>
    <row r="28" spans="1:4" ht="16" x14ac:dyDescent="0.4">
      <c r="A28" s="181" t="s">
        <v>1047</v>
      </c>
      <c r="B28" s="387">
        <v>29299</v>
      </c>
      <c r="C28" s="387">
        <v>14308</v>
      </c>
      <c r="D28" s="387">
        <v>14991</v>
      </c>
    </row>
    <row r="29" spans="1:4" ht="16" x14ac:dyDescent="0.4">
      <c r="A29" s="181" t="s">
        <v>1048</v>
      </c>
      <c r="B29" s="387">
        <v>9439</v>
      </c>
      <c r="C29" s="387">
        <v>5182</v>
      </c>
      <c r="D29" s="387">
        <v>4257</v>
      </c>
    </row>
    <row r="30" spans="1:4" ht="16" x14ac:dyDescent="0.4">
      <c r="A30" s="181" t="s">
        <v>1049</v>
      </c>
      <c r="B30" s="387">
        <v>11914</v>
      </c>
      <c r="C30" s="387">
        <v>5720</v>
      </c>
      <c r="D30" s="387">
        <v>6194</v>
      </c>
    </row>
    <row r="31" spans="1:4" ht="16" x14ac:dyDescent="0.4">
      <c r="A31" s="386" t="s">
        <v>1050</v>
      </c>
      <c r="B31" s="387">
        <v>218421</v>
      </c>
      <c r="C31" s="387">
        <v>102310</v>
      </c>
      <c r="D31" s="387">
        <v>116111</v>
      </c>
    </row>
    <row r="32" spans="1:4" ht="16" x14ac:dyDescent="0.4">
      <c r="A32" s="181" t="s">
        <v>1051</v>
      </c>
      <c r="B32" s="387">
        <v>19478</v>
      </c>
      <c r="C32" s="387">
        <v>9264</v>
      </c>
      <c r="D32" s="387">
        <v>10214</v>
      </c>
    </row>
    <row r="33" spans="1:4" ht="16" x14ac:dyDescent="0.4">
      <c r="A33" s="181" t="s">
        <v>1052</v>
      </c>
      <c r="B33" s="387">
        <v>39170</v>
      </c>
      <c r="C33" s="387">
        <v>18938</v>
      </c>
      <c r="D33" s="387">
        <v>20232</v>
      </c>
    </row>
    <row r="34" spans="1:4" ht="16" x14ac:dyDescent="0.4">
      <c r="A34" s="181" t="s">
        <v>1053</v>
      </c>
      <c r="B34" s="387">
        <v>13800</v>
      </c>
      <c r="C34" s="387">
        <v>6680</v>
      </c>
      <c r="D34" s="387">
        <v>7120</v>
      </c>
    </row>
    <row r="35" spans="1:4" ht="16" x14ac:dyDescent="0.4">
      <c r="A35" s="181" t="s">
        <v>1054</v>
      </c>
      <c r="B35" s="387">
        <v>14936</v>
      </c>
      <c r="C35" s="387">
        <v>6863</v>
      </c>
      <c r="D35" s="387">
        <v>8073</v>
      </c>
    </row>
    <row r="36" spans="1:4" ht="16" x14ac:dyDescent="0.4">
      <c r="A36" s="181" t="s">
        <v>1055</v>
      </c>
      <c r="B36" s="387">
        <v>12405</v>
      </c>
      <c r="C36" s="387">
        <v>5899</v>
      </c>
      <c r="D36" s="387">
        <v>6506</v>
      </c>
    </row>
    <row r="37" spans="1:4" ht="16" x14ac:dyDescent="0.4">
      <c r="A37" s="181" t="s">
        <v>1056</v>
      </c>
      <c r="B37" s="387">
        <v>118632</v>
      </c>
      <c r="C37" s="387">
        <v>54666</v>
      </c>
      <c r="D37" s="387">
        <v>63966</v>
      </c>
    </row>
    <row r="38" spans="1:4" ht="16" x14ac:dyDescent="0.4">
      <c r="A38" s="386" t="s">
        <v>1057</v>
      </c>
      <c r="B38" s="387">
        <v>123266</v>
      </c>
      <c r="C38" s="387">
        <v>59420</v>
      </c>
      <c r="D38" s="387">
        <v>63846</v>
      </c>
    </row>
    <row r="39" spans="1:4" ht="16" x14ac:dyDescent="0.4">
      <c r="A39" s="181" t="s">
        <v>1058</v>
      </c>
      <c r="B39" s="387">
        <v>27823</v>
      </c>
      <c r="C39" s="387">
        <v>12726</v>
      </c>
      <c r="D39" s="387">
        <v>15097</v>
      </c>
    </row>
    <row r="40" spans="1:4" ht="16" x14ac:dyDescent="0.4">
      <c r="A40" s="181" t="s">
        <v>1059</v>
      </c>
      <c r="B40" s="387">
        <v>6910</v>
      </c>
      <c r="C40" s="387">
        <v>3526</v>
      </c>
      <c r="D40" s="387">
        <v>3384</v>
      </c>
    </row>
    <row r="41" spans="1:4" ht="16" x14ac:dyDescent="0.4">
      <c r="A41" s="181" t="s">
        <v>1060</v>
      </c>
      <c r="B41" s="387">
        <v>21098</v>
      </c>
      <c r="C41" s="387">
        <v>10737</v>
      </c>
      <c r="D41" s="387">
        <v>10361</v>
      </c>
    </row>
    <row r="42" spans="1:4" ht="16" x14ac:dyDescent="0.4">
      <c r="A42" s="181" t="s">
        <v>1061</v>
      </c>
      <c r="B42" s="387">
        <v>13659</v>
      </c>
      <c r="C42" s="387">
        <v>6417</v>
      </c>
      <c r="D42" s="387">
        <v>7242</v>
      </c>
    </row>
    <row r="43" spans="1:4" ht="16" x14ac:dyDescent="0.4">
      <c r="A43" s="181" t="s">
        <v>1062</v>
      </c>
      <c r="B43" s="387">
        <v>8449</v>
      </c>
      <c r="C43" s="387">
        <v>4253</v>
      </c>
      <c r="D43" s="387">
        <v>4196</v>
      </c>
    </row>
    <row r="44" spans="1:4" ht="16" x14ac:dyDescent="0.4">
      <c r="A44" s="181" t="s">
        <v>1063</v>
      </c>
      <c r="B44" s="387">
        <v>10943</v>
      </c>
      <c r="C44" s="387">
        <v>5286</v>
      </c>
      <c r="D44" s="387">
        <v>5657</v>
      </c>
    </row>
    <row r="45" spans="1:4" ht="16" x14ac:dyDescent="0.4">
      <c r="A45" s="181" t="s">
        <v>1064</v>
      </c>
      <c r="B45" s="387">
        <v>15887</v>
      </c>
      <c r="C45" s="387">
        <v>7418</v>
      </c>
      <c r="D45" s="387">
        <v>8469</v>
      </c>
    </row>
    <row r="46" spans="1:4" ht="16" x14ac:dyDescent="0.4">
      <c r="A46" s="181" t="s">
        <v>1065</v>
      </c>
      <c r="B46" s="387">
        <v>18497</v>
      </c>
      <c r="C46" s="387">
        <v>9057</v>
      </c>
      <c r="D46" s="387">
        <v>9440</v>
      </c>
    </row>
    <row r="47" spans="1:4" ht="16" x14ac:dyDescent="0.4">
      <c r="A47" s="386" t="s">
        <v>1066</v>
      </c>
      <c r="B47" s="387">
        <v>494605</v>
      </c>
      <c r="C47" s="387">
        <v>241085</v>
      </c>
      <c r="D47" s="387">
        <v>253520</v>
      </c>
    </row>
    <row r="48" spans="1:4" ht="16" x14ac:dyDescent="0.4">
      <c r="A48" s="181" t="s">
        <v>1067</v>
      </c>
      <c r="B48" s="387">
        <v>25457</v>
      </c>
      <c r="C48" s="387">
        <v>11658</v>
      </c>
      <c r="D48" s="387">
        <v>13799</v>
      </c>
    </row>
    <row r="49" spans="1:4" ht="16" x14ac:dyDescent="0.4">
      <c r="A49" s="181" t="s">
        <v>1068</v>
      </c>
      <c r="B49" s="387">
        <v>30557</v>
      </c>
      <c r="C49" s="387">
        <v>14146</v>
      </c>
      <c r="D49" s="387">
        <v>16411</v>
      </c>
    </row>
    <row r="50" spans="1:4" ht="16" x14ac:dyDescent="0.4">
      <c r="A50" s="181" t="s">
        <v>1069</v>
      </c>
      <c r="B50" s="387">
        <v>22940</v>
      </c>
      <c r="C50" s="387">
        <v>10569</v>
      </c>
      <c r="D50" s="387">
        <v>12371</v>
      </c>
    </row>
    <row r="51" spans="1:4" ht="16" x14ac:dyDescent="0.4">
      <c r="A51" s="181" t="s">
        <v>1070</v>
      </c>
      <c r="B51" s="387">
        <v>67211</v>
      </c>
      <c r="C51" s="387">
        <v>30966</v>
      </c>
      <c r="D51" s="387">
        <v>36245</v>
      </c>
    </row>
    <row r="52" spans="1:4" ht="16" x14ac:dyDescent="0.4">
      <c r="A52" s="181" t="s">
        <v>1071</v>
      </c>
      <c r="B52" s="387">
        <v>68932</v>
      </c>
      <c r="C52" s="387">
        <v>35687</v>
      </c>
      <c r="D52" s="387">
        <v>33245</v>
      </c>
    </row>
    <row r="53" spans="1:4" ht="16" x14ac:dyDescent="0.4">
      <c r="A53" s="181" t="s">
        <v>1072</v>
      </c>
      <c r="B53" s="387">
        <v>92401</v>
      </c>
      <c r="C53" s="387">
        <v>45247</v>
      </c>
      <c r="D53" s="387">
        <v>47154</v>
      </c>
    </row>
    <row r="54" spans="1:4" ht="16" x14ac:dyDescent="0.4">
      <c r="A54" s="181" t="s">
        <v>1073</v>
      </c>
      <c r="B54" s="387">
        <v>67067</v>
      </c>
      <c r="C54" s="387">
        <v>34390</v>
      </c>
      <c r="D54" s="387">
        <v>32677</v>
      </c>
    </row>
    <row r="55" spans="1:4" ht="16" x14ac:dyDescent="0.4">
      <c r="A55" s="181" t="s">
        <v>1074</v>
      </c>
      <c r="B55" s="387">
        <v>30054</v>
      </c>
      <c r="C55" s="387">
        <v>14213</v>
      </c>
      <c r="D55" s="387">
        <v>15841</v>
      </c>
    </row>
    <row r="56" spans="1:4" ht="16" x14ac:dyDescent="0.4">
      <c r="A56" s="181" t="s">
        <v>1075</v>
      </c>
      <c r="B56" s="387">
        <v>30079</v>
      </c>
      <c r="C56" s="387">
        <v>16452</v>
      </c>
      <c r="D56" s="387">
        <v>13627</v>
      </c>
    </row>
    <row r="57" spans="1:4" ht="16" x14ac:dyDescent="0.4">
      <c r="A57" s="181" t="s">
        <v>1076</v>
      </c>
      <c r="B57" s="387">
        <v>59907</v>
      </c>
      <c r="C57" s="387">
        <v>27757</v>
      </c>
      <c r="D57" s="387">
        <v>32150</v>
      </c>
    </row>
    <row r="58" spans="1:4" ht="16" x14ac:dyDescent="0.4">
      <c r="A58" s="386" t="s">
        <v>1077</v>
      </c>
      <c r="B58" s="387">
        <v>120762</v>
      </c>
      <c r="C58" s="387">
        <v>60573</v>
      </c>
      <c r="D58" s="387">
        <v>60189</v>
      </c>
    </row>
    <row r="59" spans="1:4" ht="16" x14ac:dyDescent="0.4">
      <c r="A59" s="181" t="s">
        <v>1078</v>
      </c>
      <c r="B59" s="387">
        <v>26491</v>
      </c>
      <c r="C59" s="387">
        <v>12436</v>
      </c>
      <c r="D59" s="387">
        <v>14055</v>
      </c>
    </row>
    <row r="60" spans="1:4" ht="16" x14ac:dyDescent="0.4">
      <c r="A60" s="181" t="s">
        <v>1079</v>
      </c>
      <c r="B60" s="387">
        <v>11349</v>
      </c>
      <c r="C60" s="387">
        <v>6568</v>
      </c>
      <c r="D60" s="387">
        <v>4781</v>
      </c>
    </row>
    <row r="61" spans="1:4" ht="16" x14ac:dyDescent="0.4">
      <c r="A61" s="181" t="s">
        <v>1080</v>
      </c>
      <c r="B61" s="387">
        <v>15506</v>
      </c>
      <c r="C61" s="387">
        <v>7933</v>
      </c>
      <c r="D61" s="387">
        <v>7573</v>
      </c>
    </row>
    <row r="62" spans="1:4" ht="16" x14ac:dyDescent="0.4">
      <c r="A62" s="181" t="s">
        <v>1081</v>
      </c>
      <c r="B62" s="387">
        <v>14894</v>
      </c>
      <c r="C62" s="387">
        <v>7625</v>
      </c>
      <c r="D62" s="387">
        <v>7269</v>
      </c>
    </row>
    <row r="63" spans="1:4" ht="16" x14ac:dyDescent="0.4">
      <c r="A63" s="181" t="s">
        <v>1082</v>
      </c>
      <c r="B63" s="387">
        <v>23934</v>
      </c>
      <c r="C63" s="387">
        <v>11185</v>
      </c>
      <c r="D63" s="387">
        <v>12749</v>
      </c>
    </row>
    <row r="64" spans="1:4" ht="16" x14ac:dyDescent="0.4">
      <c r="A64" s="181" t="s">
        <v>1083</v>
      </c>
      <c r="B64" s="387">
        <v>19743</v>
      </c>
      <c r="C64" s="387">
        <v>10229</v>
      </c>
      <c r="D64" s="387">
        <v>9514</v>
      </c>
    </row>
    <row r="65" spans="1:4" ht="16" x14ac:dyDescent="0.4">
      <c r="A65" s="181" t="s">
        <v>1084</v>
      </c>
      <c r="B65" s="387">
        <v>8845</v>
      </c>
      <c r="C65" s="387">
        <v>4597</v>
      </c>
      <c r="D65" s="387">
        <v>4248</v>
      </c>
    </row>
    <row r="66" spans="1:4" ht="16" x14ac:dyDescent="0.4">
      <c r="A66" s="386" t="s">
        <v>1085</v>
      </c>
      <c r="B66" s="387">
        <v>337729</v>
      </c>
      <c r="C66" s="387">
        <v>159701</v>
      </c>
      <c r="D66" s="387">
        <v>178028</v>
      </c>
    </row>
    <row r="67" spans="1:4" ht="16" x14ac:dyDescent="0.4">
      <c r="A67" s="181" t="s">
        <v>1086</v>
      </c>
      <c r="B67" s="387">
        <v>35304</v>
      </c>
      <c r="C67" s="387">
        <v>16050</v>
      </c>
      <c r="D67" s="387">
        <v>19254</v>
      </c>
    </row>
    <row r="68" spans="1:4" ht="16" x14ac:dyDescent="0.4">
      <c r="A68" s="181" t="s">
        <v>1087</v>
      </c>
      <c r="B68" s="387">
        <v>32698</v>
      </c>
      <c r="C68" s="387">
        <v>15221</v>
      </c>
      <c r="D68" s="387">
        <v>17477</v>
      </c>
    </row>
    <row r="69" spans="1:4" ht="16" x14ac:dyDescent="0.4">
      <c r="A69" s="181" t="s">
        <v>1088</v>
      </c>
      <c r="B69" s="387">
        <v>30004</v>
      </c>
      <c r="C69" s="387">
        <v>13865</v>
      </c>
      <c r="D69" s="387">
        <v>16139</v>
      </c>
    </row>
    <row r="70" spans="1:4" ht="16" x14ac:dyDescent="0.4">
      <c r="A70" s="181" t="s">
        <v>1089</v>
      </c>
      <c r="B70" s="387">
        <v>16336</v>
      </c>
      <c r="C70" s="387">
        <v>7954</v>
      </c>
      <c r="D70" s="387">
        <v>8382</v>
      </c>
    </row>
    <row r="71" spans="1:4" ht="16" x14ac:dyDescent="0.4">
      <c r="A71" s="181" t="s">
        <v>1090</v>
      </c>
      <c r="B71" s="387">
        <v>31491</v>
      </c>
      <c r="C71" s="387">
        <v>14955</v>
      </c>
      <c r="D71" s="387">
        <v>16536</v>
      </c>
    </row>
    <row r="72" spans="1:4" ht="16" x14ac:dyDescent="0.4">
      <c r="A72" s="181" t="s">
        <v>1091</v>
      </c>
      <c r="B72" s="387">
        <v>31746</v>
      </c>
      <c r="C72" s="387">
        <v>16529</v>
      </c>
      <c r="D72" s="387">
        <v>15217</v>
      </c>
    </row>
    <row r="73" spans="1:4" ht="16" x14ac:dyDescent="0.4">
      <c r="A73" s="181" t="s">
        <v>1092</v>
      </c>
      <c r="B73" s="387">
        <v>32802</v>
      </c>
      <c r="C73" s="387">
        <v>15243</v>
      </c>
      <c r="D73" s="387">
        <v>17559</v>
      </c>
    </row>
    <row r="74" spans="1:4" ht="16" x14ac:dyDescent="0.4">
      <c r="A74" s="181" t="s">
        <v>1093</v>
      </c>
      <c r="B74" s="387">
        <v>15009</v>
      </c>
      <c r="C74" s="387">
        <v>7106</v>
      </c>
      <c r="D74" s="387">
        <v>7903</v>
      </c>
    </row>
    <row r="75" spans="1:4" ht="16" x14ac:dyDescent="0.4">
      <c r="A75" s="181" t="s">
        <v>1094</v>
      </c>
      <c r="B75" s="387">
        <v>32622</v>
      </c>
      <c r="C75" s="387">
        <v>15006</v>
      </c>
      <c r="D75" s="387">
        <v>17616</v>
      </c>
    </row>
    <row r="76" spans="1:4" ht="16" x14ac:dyDescent="0.4">
      <c r="A76" s="181" t="s">
        <v>1095</v>
      </c>
      <c r="B76" s="387">
        <v>27296</v>
      </c>
      <c r="C76" s="387">
        <v>12787</v>
      </c>
      <c r="D76" s="387">
        <v>14509</v>
      </c>
    </row>
    <row r="77" spans="1:4" ht="16" x14ac:dyDescent="0.4">
      <c r="A77" s="181" t="s">
        <v>1096</v>
      </c>
      <c r="B77" s="387">
        <v>30531</v>
      </c>
      <c r="C77" s="387">
        <v>14296</v>
      </c>
      <c r="D77" s="387">
        <v>16235</v>
      </c>
    </row>
    <row r="78" spans="1:4" ht="16" x14ac:dyDescent="0.4">
      <c r="A78" s="181" t="s">
        <v>1097</v>
      </c>
      <c r="B78" s="387">
        <v>21890</v>
      </c>
      <c r="C78" s="387">
        <v>10689</v>
      </c>
      <c r="D78" s="387">
        <v>11201</v>
      </c>
    </row>
    <row r="79" spans="1:4" ht="16" x14ac:dyDescent="0.4">
      <c r="A79" s="386" t="s">
        <v>1098</v>
      </c>
      <c r="B79" s="387">
        <v>102881</v>
      </c>
      <c r="C79" s="387">
        <v>54346</v>
      </c>
      <c r="D79" s="387">
        <v>48535</v>
      </c>
    </row>
    <row r="80" spans="1:4" ht="16" x14ac:dyDescent="0.4">
      <c r="A80" s="181" t="s">
        <v>1099</v>
      </c>
      <c r="B80" s="387">
        <v>13801</v>
      </c>
      <c r="C80" s="387">
        <v>7565</v>
      </c>
      <c r="D80" s="387">
        <v>6236</v>
      </c>
    </row>
    <row r="81" spans="1:4" ht="16" x14ac:dyDescent="0.4">
      <c r="A81" s="181" t="s">
        <v>1100</v>
      </c>
      <c r="B81" s="387">
        <v>7880</v>
      </c>
      <c r="C81" s="387">
        <v>4291</v>
      </c>
      <c r="D81" s="387">
        <v>3589</v>
      </c>
    </row>
    <row r="82" spans="1:4" ht="16" x14ac:dyDescent="0.4">
      <c r="A82" s="181" t="s">
        <v>1101</v>
      </c>
      <c r="B82" s="387">
        <v>35452</v>
      </c>
      <c r="C82" s="387">
        <v>17470</v>
      </c>
      <c r="D82" s="387">
        <v>17982</v>
      </c>
    </row>
    <row r="83" spans="1:4" ht="16" x14ac:dyDescent="0.4">
      <c r="A83" s="181" t="s">
        <v>1102</v>
      </c>
      <c r="B83" s="387">
        <v>12021</v>
      </c>
      <c r="C83" s="387">
        <v>6395</v>
      </c>
      <c r="D83" s="387">
        <v>5626</v>
      </c>
    </row>
    <row r="84" spans="1:4" ht="16" x14ac:dyDescent="0.4">
      <c r="A84" s="181" t="s">
        <v>1103</v>
      </c>
      <c r="B84" s="387">
        <v>12271</v>
      </c>
      <c r="C84" s="387">
        <v>6860</v>
      </c>
      <c r="D84" s="387">
        <v>5411</v>
      </c>
    </row>
    <row r="85" spans="1:4" ht="16" x14ac:dyDescent="0.4">
      <c r="A85" s="181" t="s">
        <v>1104</v>
      </c>
      <c r="B85" s="387">
        <v>12415</v>
      </c>
      <c r="C85" s="387">
        <v>6646</v>
      </c>
      <c r="D85" s="387">
        <v>5769</v>
      </c>
    </row>
    <row r="86" spans="1:4" ht="16" x14ac:dyDescent="0.4">
      <c r="A86" s="181" t="s">
        <v>1105</v>
      </c>
      <c r="B86" s="387">
        <v>9041</v>
      </c>
      <c r="C86" s="387">
        <v>5119</v>
      </c>
      <c r="D86" s="387">
        <v>3922</v>
      </c>
    </row>
    <row r="87" spans="1:4" ht="16" x14ac:dyDescent="0.4">
      <c r="A87" s="386" t="s">
        <v>1106</v>
      </c>
      <c r="B87" s="387">
        <v>316671</v>
      </c>
      <c r="C87" s="387">
        <v>147265</v>
      </c>
      <c r="D87" s="387">
        <v>169406</v>
      </c>
    </row>
    <row r="88" spans="1:4" ht="16" x14ac:dyDescent="0.4">
      <c r="A88" s="181" t="s">
        <v>1107</v>
      </c>
      <c r="B88" s="387">
        <v>20344</v>
      </c>
      <c r="C88" s="387">
        <v>9364</v>
      </c>
      <c r="D88" s="387">
        <v>10980</v>
      </c>
    </row>
    <row r="89" spans="1:4" ht="16" x14ac:dyDescent="0.4">
      <c r="A89" s="181" t="s">
        <v>1108</v>
      </c>
      <c r="B89" s="387">
        <v>13400</v>
      </c>
      <c r="C89" s="387">
        <v>6120</v>
      </c>
      <c r="D89" s="387">
        <v>7280</v>
      </c>
    </row>
    <row r="90" spans="1:4" ht="16" x14ac:dyDescent="0.4">
      <c r="A90" s="181" t="s">
        <v>1109</v>
      </c>
      <c r="B90" s="387">
        <v>33088</v>
      </c>
      <c r="C90" s="387">
        <v>15275</v>
      </c>
      <c r="D90" s="387">
        <v>17813</v>
      </c>
    </row>
    <row r="91" spans="1:4" ht="16" x14ac:dyDescent="0.4">
      <c r="A91" s="181" t="s">
        <v>1110</v>
      </c>
      <c r="B91" s="387">
        <v>17649</v>
      </c>
      <c r="C91" s="387">
        <v>8081</v>
      </c>
      <c r="D91" s="387">
        <v>9568</v>
      </c>
    </row>
    <row r="92" spans="1:4" ht="16" x14ac:dyDescent="0.4">
      <c r="A92" s="181" t="s">
        <v>1111</v>
      </c>
      <c r="B92" s="387">
        <v>24909</v>
      </c>
      <c r="C92" s="387">
        <v>11979</v>
      </c>
      <c r="D92" s="387">
        <v>12930</v>
      </c>
    </row>
    <row r="93" spans="1:4" ht="16" x14ac:dyDescent="0.4">
      <c r="A93" s="181" t="s">
        <v>1112</v>
      </c>
      <c r="B93" s="387">
        <v>32663</v>
      </c>
      <c r="C93" s="387">
        <v>14830</v>
      </c>
      <c r="D93" s="387">
        <v>17833</v>
      </c>
    </row>
    <row r="94" spans="1:4" ht="16" x14ac:dyDescent="0.4">
      <c r="A94" s="181" t="s">
        <v>1113</v>
      </c>
      <c r="B94" s="387">
        <v>23364</v>
      </c>
      <c r="C94" s="387">
        <v>10965</v>
      </c>
      <c r="D94" s="387">
        <v>12399</v>
      </c>
    </row>
    <row r="95" spans="1:4" ht="16" x14ac:dyDescent="0.4">
      <c r="A95" s="181" t="s">
        <v>1114</v>
      </c>
      <c r="B95" s="387">
        <v>19693</v>
      </c>
      <c r="C95" s="387">
        <v>8865</v>
      </c>
      <c r="D95" s="387">
        <v>10828</v>
      </c>
    </row>
    <row r="96" spans="1:4" ht="16" x14ac:dyDescent="0.4">
      <c r="A96" s="181" t="s">
        <v>1115</v>
      </c>
      <c r="B96" s="387">
        <v>16399</v>
      </c>
      <c r="C96" s="387">
        <v>7803</v>
      </c>
      <c r="D96" s="387">
        <v>8596</v>
      </c>
    </row>
    <row r="97" spans="1:4" ht="16" x14ac:dyDescent="0.4">
      <c r="A97" s="181" t="s">
        <v>1116</v>
      </c>
      <c r="B97" s="387">
        <v>53594</v>
      </c>
      <c r="C97" s="387">
        <v>24282</v>
      </c>
      <c r="D97" s="387">
        <v>29312</v>
      </c>
    </row>
    <row r="98" spans="1:4" ht="16" x14ac:dyDescent="0.4">
      <c r="A98" s="181" t="s">
        <v>1117</v>
      </c>
      <c r="B98" s="387">
        <v>27261</v>
      </c>
      <c r="C98" s="387">
        <v>13514</v>
      </c>
      <c r="D98" s="387">
        <v>13747</v>
      </c>
    </row>
    <row r="99" spans="1:4" ht="16" x14ac:dyDescent="0.4">
      <c r="A99" s="181" t="s">
        <v>1118</v>
      </c>
      <c r="B99" s="387">
        <v>34307</v>
      </c>
      <c r="C99" s="387">
        <v>16187</v>
      </c>
      <c r="D99" s="387">
        <v>18120</v>
      </c>
    </row>
    <row r="100" spans="1:4" ht="16" x14ac:dyDescent="0.4">
      <c r="A100" s="386" t="s">
        <v>1119</v>
      </c>
      <c r="B100" s="387">
        <v>230801</v>
      </c>
      <c r="C100" s="387">
        <v>106558</v>
      </c>
      <c r="D100" s="387">
        <v>124243</v>
      </c>
    </row>
    <row r="101" spans="1:4" ht="16" x14ac:dyDescent="0.4">
      <c r="A101" s="181" t="s">
        <v>1120</v>
      </c>
      <c r="B101" s="387">
        <v>21892</v>
      </c>
      <c r="C101" s="387">
        <v>10126</v>
      </c>
      <c r="D101" s="387">
        <v>11766</v>
      </c>
    </row>
    <row r="102" spans="1:4" ht="16" x14ac:dyDescent="0.4">
      <c r="A102" s="181" t="s">
        <v>1121</v>
      </c>
      <c r="B102" s="387">
        <v>19974</v>
      </c>
      <c r="C102" s="387">
        <v>9375</v>
      </c>
      <c r="D102" s="387">
        <v>10599</v>
      </c>
    </row>
    <row r="103" spans="1:4" ht="16" x14ac:dyDescent="0.4">
      <c r="A103" s="181" t="s">
        <v>1122</v>
      </c>
      <c r="B103" s="387">
        <v>4502</v>
      </c>
      <c r="C103" s="387">
        <v>2294</v>
      </c>
      <c r="D103" s="387">
        <v>2208</v>
      </c>
    </row>
    <row r="104" spans="1:4" ht="16" x14ac:dyDescent="0.4">
      <c r="A104" s="181" t="s">
        <v>1123</v>
      </c>
      <c r="B104" s="387">
        <v>4582</v>
      </c>
      <c r="C104" s="387">
        <v>2132</v>
      </c>
      <c r="D104" s="387">
        <v>2450</v>
      </c>
    </row>
    <row r="105" spans="1:4" ht="16" x14ac:dyDescent="0.4">
      <c r="A105" s="181" t="s">
        <v>1124</v>
      </c>
      <c r="B105" s="387">
        <v>14959</v>
      </c>
      <c r="C105" s="387">
        <v>6931</v>
      </c>
      <c r="D105" s="387">
        <v>8028</v>
      </c>
    </row>
    <row r="106" spans="1:4" ht="16" x14ac:dyDescent="0.4">
      <c r="A106" s="181" t="s">
        <v>1125</v>
      </c>
      <c r="B106" s="387">
        <v>31466</v>
      </c>
      <c r="C106" s="387">
        <v>14732</v>
      </c>
      <c r="D106" s="387">
        <v>16734</v>
      </c>
    </row>
    <row r="107" spans="1:4" ht="16" x14ac:dyDescent="0.4">
      <c r="A107" s="181" t="s">
        <v>1126</v>
      </c>
      <c r="B107" s="387">
        <v>44166</v>
      </c>
      <c r="C107" s="387">
        <v>19677</v>
      </c>
      <c r="D107" s="387">
        <v>24489</v>
      </c>
    </row>
    <row r="108" spans="1:4" ht="16" x14ac:dyDescent="0.4">
      <c r="A108" s="181" t="s">
        <v>1127</v>
      </c>
      <c r="B108" s="387">
        <v>39915</v>
      </c>
      <c r="C108" s="387">
        <v>18501</v>
      </c>
      <c r="D108" s="387">
        <v>21414</v>
      </c>
    </row>
    <row r="109" spans="1:4" ht="16" x14ac:dyDescent="0.4">
      <c r="A109" s="181" t="s">
        <v>1128</v>
      </c>
      <c r="B109" s="387">
        <v>30665</v>
      </c>
      <c r="C109" s="387">
        <v>13571</v>
      </c>
      <c r="D109" s="387">
        <v>17094</v>
      </c>
    </row>
    <row r="110" spans="1:4" ht="16" x14ac:dyDescent="0.4">
      <c r="A110" s="181" t="s">
        <v>1129</v>
      </c>
      <c r="B110" s="387">
        <v>13033</v>
      </c>
      <c r="C110" s="387">
        <v>6145</v>
      </c>
      <c r="D110" s="387">
        <v>6888</v>
      </c>
    </row>
    <row r="111" spans="1:4" ht="16" x14ac:dyDescent="0.4">
      <c r="A111" s="181" t="s">
        <v>1130</v>
      </c>
      <c r="B111" s="387">
        <v>5647</v>
      </c>
      <c r="C111" s="387">
        <v>3074</v>
      </c>
      <c r="D111" s="387">
        <v>2573</v>
      </c>
    </row>
    <row r="112" spans="1:4" ht="16" x14ac:dyDescent="0.4">
      <c r="A112" s="386" t="s">
        <v>1131</v>
      </c>
      <c r="B112" s="387">
        <v>257302</v>
      </c>
      <c r="C112" s="387">
        <v>127374</v>
      </c>
      <c r="D112" s="387">
        <v>129928</v>
      </c>
    </row>
    <row r="113" spans="1:4" ht="16" x14ac:dyDescent="0.4">
      <c r="A113" s="181" t="s">
        <v>1132</v>
      </c>
      <c r="B113" s="387">
        <v>24208</v>
      </c>
      <c r="C113" s="387">
        <v>12404</v>
      </c>
      <c r="D113" s="387">
        <v>11804</v>
      </c>
    </row>
    <row r="114" spans="1:4" ht="16" x14ac:dyDescent="0.4">
      <c r="A114" s="181" t="s">
        <v>1133</v>
      </c>
      <c r="B114" s="387">
        <v>8578</v>
      </c>
      <c r="C114" s="387">
        <v>4619</v>
      </c>
      <c r="D114" s="387">
        <v>3959</v>
      </c>
    </row>
    <row r="115" spans="1:4" ht="16" x14ac:dyDescent="0.4">
      <c r="A115" s="181" t="s">
        <v>1134</v>
      </c>
      <c r="B115" s="387">
        <v>17317</v>
      </c>
      <c r="C115" s="387">
        <v>9897</v>
      </c>
      <c r="D115" s="387">
        <v>7420</v>
      </c>
    </row>
    <row r="116" spans="1:4" ht="16" x14ac:dyDescent="0.4">
      <c r="A116" s="181" t="s">
        <v>1135</v>
      </c>
      <c r="B116" s="387">
        <v>17988</v>
      </c>
      <c r="C116" s="387">
        <v>8847</v>
      </c>
      <c r="D116" s="387">
        <v>9141</v>
      </c>
    </row>
    <row r="117" spans="1:4" ht="16" x14ac:dyDescent="0.4">
      <c r="A117" s="181" t="s">
        <v>1136</v>
      </c>
      <c r="B117" s="387">
        <v>14318</v>
      </c>
      <c r="C117" s="387">
        <v>6761</v>
      </c>
      <c r="D117" s="387">
        <v>7557</v>
      </c>
    </row>
    <row r="118" spans="1:4" ht="16" x14ac:dyDescent="0.4">
      <c r="A118" s="181" t="s">
        <v>1137</v>
      </c>
      <c r="B118" s="387">
        <v>21043</v>
      </c>
      <c r="C118" s="387">
        <v>10412</v>
      </c>
      <c r="D118" s="387">
        <v>10631</v>
      </c>
    </row>
    <row r="119" spans="1:4" ht="16" x14ac:dyDescent="0.4">
      <c r="A119" s="181" t="s">
        <v>1138</v>
      </c>
      <c r="B119" s="387">
        <v>39855</v>
      </c>
      <c r="C119" s="387">
        <v>19610</v>
      </c>
      <c r="D119" s="387">
        <v>20245</v>
      </c>
    </row>
    <row r="120" spans="1:4" ht="16" x14ac:dyDescent="0.4">
      <c r="A120" s="181" t="s">
        <v>1139</v>
      </c>
      <c r="B120" s="387">
        <v>16669</v>
      </c>
      <c r="C120" s="387">
        <v>7713</v>
      </c>
      <c r="D120" s="387">
        <v>8956</v>
      </c>
    </row>
    <row r="121" spans="1:4" ht="16" x14ac:dyDescent="0.4">
      <c r="A121" s="181" t="s">
        <v>1140</v>
      </c>
      <c r="B121" s="387">
        <v>33727</v>
      </c>
      <c r="C121" s="387">
        <v>15752</v>
      </c>
      <c r="D121" s="387">
        <v>17975</v>
      </c>
    </row>
    <row r="122" spans="1:4" ht="16" x14ac:dyDescent="0.4">
      <c r="A122" s="181" t="s">
        <v>1141</v>
      </c>
      <c r="B122" s="387">
        <v>25465</v>
      </c>
      <c r="C122" s="387">
        <v>11847</v>
      </c>
      <c r="D122" s="387">
        <v>13618</v>
      </c>
    </row>
    <row r="123" spans="1:4" ht="16" x14ac:dyDescent="0.4">
      <c r="A123" s="181" t="s">
        <v>1142</v>
      </c>
      <c r="B123" s="387">
        <v>38134</v>
      </c>
      <c r="C123" s="387">
        <v>19512</v>
      </c>
      <c r="D123" s="387">
        <v>18622</v>
      </c>
    </row>
    <row r="124" spans="1:4" ht="16" x14ac:dyDescent="0.4">
      <c r="A124" s="386" t="s">
        <v>1143</v>
      </c>
      <c r="B124" s="387">
        <v>220811</v>
      </c>
      <c r="C124" s="387">
        <v>113280</v>
      </c>
      <c r="D124" s="387">
        <v>107531</v>
      </c>
    </row>
    <row r="125" spans="1:4" ht="16" x14ac:dyDescent="0.4">
      <c r="A125" s="181" t="s">
        <v>1144</v>
      </c>
      <c r="B125" s="387">
        <v>36951</v>
      </c>
      <c r="C125" s="387">
        <v>18705</v>
      </c>
      <c r="D125" s="387">
        <v>18246</v>
      </c>
    </row>
    <row r="126" spans="1:4" ht="16" x14ac:dyDescent="0.4">
      <c r="A126" s="181" t="s">
        <v>1145</v>
      </c>
      <c r="B126" s="387">
        <v>46061</v>
      </c>
      <c r="C126" s="387">
        <v>22565</v>
      </c>
      <c r="D126" s="387">
        <v>23496</v>
      </c>
    </row>
    <row r="127" spans="1:4" ht="16" x14ac:dyDescent="0.4">
      <c r="A127" s="181" t="s">
        <v>1146</v>
      </c>
      <c r="B127" s="387">
        <v>30987</v>
      </c>
      <c r="C127" s="387">
        <v>16382</v>
      </c>
      <c r="D127" s="387">
        <v>14605</v>
      </c>
    </row>
    <row r="128" spans="1:4" ht="16" x14ac:dyDescent="0.4">
      <c r="A128" s="181" t="s">
        <v>1147</v>
      </c>
      <c r="B128" s="387">
        <v>18283</v>
      </c>
      <c r="C128" s="387">
        <v>10792</v>
      </c>
      <c r="D128" s="387">
        <v>7491</v>
      </c>
    </row>
    <row r="129" spans="1:4" ht="16" x14ac:dyDescent="0.4">
      <c r="A129" s="181" t="s">
        <v>1148</v>
      </c>
      <c r="B129" s="387">
        <v>18279</v>
      </c>
      <c r="C129" s="387">
        <v>9937</v>
      </c>
      <c r="D129" s="387">
        <v>8342</v>
      </c>
    </row>
    <row r="130" spans="1:4" ht="16" x14ac:dyDescent="0.4">
      <c r="A130" s="181" t="s">
        <v>1149</v>
      </c>
      <c r="B130" s="387">
        <v>54893</v>
      </c>
      <c r="C130" s="387">
        <v>26707</v>
      </c>
      <c r="D130" s="387">
        <v>28186</v>
      </c>
    </row>
    <row r="131" spans="1:4" ht="16" x14ac:dyDescent="0.4">
      <c r="A131" s="181" t="s">
        <v>1150</v>
      </c>
      <c r="B131" s="387">
        <v>15357</v>
      </c>
      <c r="C131" s="387">
        <v>8192</v>
      </c>
      <c r="D131" s="387">
        <v>7165</v>
      </c>
    </row>
    <row r="132" spans="1:4" ht="16" x14ac:dyDescent="0.4">
      <c r="A132" s="386" t="s">
        <v>1151</v>
      </c>
      <c r="B132" s="387">
        <v>142373</v>
      </c>
      <c r="C132" s="387">
        <v>69997</v>
      </c>
      <c r="D132" s="387">
        <v>72376</v>
      </c>
    </row>
    <row r="133" spans="1:4" ht="16" x14ac:dyDescent="0.4">
      <c r="A133" s="181" t="s">
        <v>1152</v>
      </c>
      <c r="B133" s="387">
        <v>8738</v>
      </c>
      <c r="C133" s="387">
        <v>4329</v>
      </c>
      <c r="D133" s="387">
        <v>4409</v>
      </c>
    </row>
    <row r="134" spans="1:4" ht="16" x14ac:dyDescent="0.4">
      <c r="A134" s="181" t="s">
        <v>1153</v>
      </c>
      <c r="B134" s="387">
        <v>12253</v>
      </c>
      <c r="C134" s="387">
        <v>6313</v>
      </c>
      <c r="D134" s="387">
        <v>5940</v>
      </c>
    </row>
    <row r="135" spans="1:4" ht="16" x14ac:dyDescent="0.4">
      <c r="A135" s="181" t="s">
        <v>1154</v>
      </c>
      <c r="B135" s="387">
        <v>11345</v>
      </c>
      <c r="C135" s="387">
        <v>5996</v>
      </c>
      <c r="D135" s="387">
        <v>5349</v>
      </c>
    </row>
    <row r="136" spans="1:4" ht="16" x14ac:dyDescent="0.4">
      <c r="A136" s="181" t="s">
        <v>1155</v>
      </c>
      <c r="B136" s="387">
        <v>24016</v>
      </c>
      <c r="C136" s="387">
        <v>12042</v>
      </c>
      <c r="D136" s="387">
        <v>11974</v>
      </c>
    </row>
    <row r="137" spans="1:4" ht="16" x14ac:dyDescent="0.4">
      <c r="A137" s="181" t="s">
        <v>1156</v>
      </c>
      <c r="B137" s="387">
        <v>46401</v>
      </c>
      <c r="C137" s="387">
        <v>21475</v>
      </c>
      <c r="D137" s="387">
        <v>24926</v>
      </c>
    </row>
    <row r="138" spans="1:4" ht="16" x14ac:dyDescent="0.4">
      <c r="A138" s="181" t="s">
        <v>1157</v>
      </c>
      <c r="B138" s="387">
        <v>12069</v>
      </c>
      <c r="C138" s="387">
        <v>6026</v>
      </c>
      <c r="D138" s="387">
        <v>6043</v>
      </c>
    </row>
    <row r="139" spans="1:4" ht="16" x14ac:dyDescent="0.4">
      <c r="A139" s="181" t="s">
        <v>1158</v>
      </c>
      <c r="B139" s="387">
        <v>10425</v>
      </c>
      <c r="C139" s="387">
        <v>5271</v>
      </c>
      <c r="D139" s="387">
        <v>5154</v>
      </c>
    </row>
    <row r="140" spans="1:4" ht="16.5" thickBot="1" x14ac:dyDescent="0.45">
      <c r="A140" s="388" t="s">
        <v>1159</v>
      </c>
      <c r="B140" s="389">
        <v>17126</v>
      </c>
      <c r="C140" s="389">
        <v>8545</v>
      </c>
      <c r="D140" s="389">
        <v>8581</v>
      </c>
    </row>
  </sheetData>
  <mergeCells count="2">
    <mergeCell ref="A2:A3"/>
    <mergeCell ref="B2:D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6C762-15CE-4531-A3FE-CEB22E7885A3}">
  <dimension ref="A1:G25"/>
  <sheetViews>
    <sheetView workbookViewId="0"/>
  </sheetViews>
  <sheetFormatPr defaultRowHeight="14.5" x14ac:dyDescent="0.35"/>
  <cols>
    <col min="1" max="1" width="15.54296875" customWidth="1"/>
    <col min="2" max="2" width="10.90625" customWidth="1"/>
  </cols>
  <sheetData>
    <row r="1" spans="1:7" s="499" customFormat="1" x14ac:dyDescent="0.35">
      <c r="A1" s="35" t="s">
        <v>1210</v>
      </c>
    </row>
    <row r="2" spans="1:7" s="499" customFormat="1" x14ac:dyDescent="0.35"/>
    <row r="3" spans="1:7" s="499" customFormat="1" x14ac:dyDescent="0.35"/>
    <row r="4" spans="1:7" ht="15" thickBot="1" x14ac:dyDescent="0.4">
      <c r="A4" s="446" t="s">
        <v>0</v>
      </c>
      <c r="B4" s="494" t="s">
        <v>58</v>
      </c>
      <c r="C4" s="463" t="s">
        <v>417</v>
      </c>
      <c r="D4" s="463"/>
      <c r="E4" s="463"/>
      <c r="F4" s="463"/>
      <c r="G4" s="463"/>
    </row>
    <row r="5" spans="1:7" ht="15" thickBot="1" x14ac:dyDescent="0.4">
      <c r="A5" s="496"/>
      <c r="B5" s="495"/>
      <c r="C5" s="66" t="s">
        <v>1001</v>
      </c>
      <c r="D5" s="366" t="s">
        <v>419</v>
      </c>
      <c r="E5" s="66" t="s">
        <v>1000</v>
      </c>
      <c r="F5" s="66" t="s">
        <v>999</v>
      </c>
      <c r="G5" s="66" t="s">
        <v>422</v>
      </c>
    </row>
    <row r="7" spans="1:7" x14ac:dyDescent="0.35">
      <c r="A7" t="s">
        <v>58</v>
      </c>
      <c r="B7" s="70">
        <v>3022401</v>
      </c>
      <c r="C7" s="70">
        <v>415477</v>
      </c>
      <c r="D7" s="70">
        <v>703896</v>
      </c>
      <c r="E7" s="70">
        <v>1030935</v>
      </c>
      <c r="F7" s="70">
        <v>665418</v>
      </c>
      <c r="G7" s="70">
        <v>206675</v>
      </c>
    </row>
    <row r="8" spans="1:7" x14ac:dyDescent="0.35">
      <c r="B8" s="70"/>
      <c r="C8" s="70"/>
      <c r="D8" s="70"/>
      <c r="E8" s="70"/>
      <c r="F8" s="70"/>
      <c r="G8" s="70"/>
    </row>
    <row r="9" spans="1:7" x14ac:dyDescent="0.35">
      <c r="A9" t="s">
        <v>3</v>
      </c>
      <c r="B9" s="70">
        <v>1512685</v>
      </c>
      <c r="C9" s="70">
        <v>177780</v>
      </c>
      <c r="D9" s="70">
        <v>308421</v>
      </c>
      <c r="E9" s="70">
        <v>581078</v>
      </c>
      <c r="F9" s="70">
        <v>374746</v>
      </c>
      <c r="G9" s="70">
        <v>70660</v>
      </c>
    </row>
    <row r="10" spans="1:7" x14ac:dyDescent="0.35">
      <c r="A10" t="s">
        <v>7</v>
      </c>
      <c r="B10" s="70">
        <v>1509716</v>
      </c>
      <c r="C10" s="70">
        <v>237697</v>
      </c>
      <c r="D10" s="70">
        <v>395475</v>
      </c>
      <c r="E10" s="70">
        <v>449857</v>
      </c>
      <c r="F10" s="70">
        <v>290672</v>
      </c>
      <c r="G10" s="70">
        <v>136015</v>
      </c>
    </row>
    <row r="11" spans="1:7" x14ac:dyDescent="0.35">
      <c r="B11" s="70"/>
      <c r="C11" s="70"/>
      <c r="D11" s="70"/>
      <c r="E11" s="70"/>
      <c r="F11" s="70"/>
      <c r="G11" s="70"/>
    </row>
    <row r="12" spans="1:7" x14ac:dyDescent="0.35">
      <c r="A12" t="s">
        <v>318</v>
      </c>
      <c r="B12" s="70">
        <v>109893</v>
      </c>
      <c r="C12" s="70">
        <v>12027</v>
      </c>
      <c r="D12" s="70">
        <v>20416</v>
      </c>
      <c r="E12" s="70">
        <v>40246</v>
      </c>
      <c r="F12" s="70">
        <v>30627</v>
      </c>
      <c r="G12" s="70">
        <v>6577</v>
      </c>
    </row>
    <row r="13" spans="1:7" x14ac:dyDescent="0.35">
      <c r="A13" t="s">
        <v>15</v>
      </c>
      <c r="B13" s="70">
        <v>240206</v>
      </c>
      <c r="C13" s="70">
        <v>26305</v>
      </c>
      <c r="D13" s="70">
        <v>44611</v>
      </c>
      <c r="E13" s="70">
        <v>87394</v>
      </c>
      <c r="F13" s="70">
        <v>67905</v>
      </c>
      <c r="G13" s="70">
        <v>13991</v>
      </c>
    </row>
    <row r="14" spans="1:7" x14ac:dyDescent="0.35">
      <c r="A14" t="s">
        <v>18</v>
      </c>
      <c r="B14" s="70">
        <v>106680</v>
      </c>
      <c r="C14" s="70">
        <v>12690</v>
      </c>
      <c r="D14" s="70">
        <v>22879</v>
      </c>
      <c r="E14" s="70">
        <v>35064</v>
      </c>
      <c r="F14" s="70">
        <v>27101</v>
      </c>
      <c r="G14" s="70">
        <v>8946</v>
      </c>
    </row>
    <row r="15" spans="1:7" x14ac:dyDescent="0.35">
      <c r="A15" t="s">
        <v>22</v>
      </c>
      <c r="B15" s="70">
        <v>218421</v>
      </c>
      <c r="C15" s="70">
        <v>34455</v>
      </c>
      <c r="D15" s="70">
        <v>59699</v>
      </c>
      <c r="E15" s="70">
        <v>72837</v>
      </c>
      <c r="F15" s="70">
        <v>37952</v>
      </c>
      <c r="G15" s="70">
        <v>13478</v>
      </c>
    </row>
    <row r="16" spans="1:7" x14ac:dyDescent="0.35">
      <c r="A16" t="s">
        <v>25</v>
      </c>
      <c r="B16" s="70">
        <v>123266</v>
      </c>
      <c r="C16" s="70">
        <v>20594</v>
      </c>
      <c r="D16" s="70">
        <v>35470</v>
      </c>
      <c r="E16" s="70">
        <v>38129</v>
      </c>
      <c r="F16" s="70">
        <v>20251</v>
      </c>
      <c r="G16" s="70">
        <v>8822</v>
      </c>
    </row>
    <row r="17" spans="1:7" x14ac:dyDescent="0.35">
      <c r="A17" t="s">
        <v>26</v>
      </c>
      <c r="B17" s="70">
        <v>494605</v>
      </c>
      <c r="C17" s="70">
        <v>52406</v>
      </c>
      <c r="D17" s="70">
        <v>85996</v>
      </c>
      <c r="E17" s="70">
        <v>200948</v>
      </c>
      <c r="F17" s="70">
        <v>134473</v>
      </c>
      <c r="G17" s="70">
        <v>20782</v>
      </c>
    </row>
    <row r="18" spans="1:7" x14ac:dyDescent="0.35">
      <c r="A18" t="s">
        <v>29</v>
      </c>
      <c r="B18" s="70">
        <v>120762</v>
      </c>
      <c r="C18" s="70">
        <v>19206</v>
      </c>
      <c r="D18" s="70">
        <v>31041</v>
      </c>
      <c r="E18" s="70">
        <v>38063</v>
      </c>
      <c r="F18" s="70">
        <v>23969</v>
      </c>
      <c r="G18" s="70">
        <v>8483</v>
      </c>
    </row>
    <row r="19" spans="1:7" x14ac:dyDescent="0.35">
      <c r="A19" t="s">
        <v>32</v>
      </c>
      <c r="B19" s="70">
        <v>337729</v>
      </c>
      <c r="C19" s="70">
        <v>54756</v>
      </c>
      <c r="D19" s="70">
        <v>98202</v>
      </c>
      <c r="E19" s="70">
        <v>101026</v>
      </c>
      <c r="F19" s="70">
        <v>56629</v>
      </c>
      <c r="G19" s="70">
        <v>27116</v>
      </c>
    </row>
    <row r="20" spans="1:7" x14ac:dyDescent="0.35">
      <c r="A20" t="s">
        <v>35</v>
      </c>
      <c r="B20" s="70">
        <v>102881</v>
      </c>
      <c r="C20" s="70">
        <v>15574</v>
      </c>
      <c r="D20" s="70">
        <v>21939</v>
      </c>
      <c r="E20" s="70">
        <v>35048</v>
      </c>
      <c r="F20" s="70">
        <v>23074</v>
      </c>
      <c r="G20" s="70">
        <v>7246</v>
      </c>
    </row>
    <row r="21" spans="1:7" x14ac:dyDescent="0.35">
      <c r="A21" t="s">
        <v>38</v>
      </c>
      <c r="B21" s="70">
        <v>316671</v>
      </c>
      <c r="C21" s="70">
        <v>46696</v>
      </c>
      <c r="D21" s="70">
        <v>86339</v>
      </c>
      <c r="E21" s="70">
        <v>92519</v>
      </c>
      <c r="F21" s="70">
        <v>58323</v>
      </c>
      <c r="G21" s="70">
        <v>32794</v>
      </c>
    </row>
    <row r="22" spans="1:7" x14ac:dyDescent="0.35">
      <c r="A22" t="s">
        <v>41</v>
      </c>
      <c r="B22" s="70">
        <v>230801</v>
      </c>
      <c r="C22" s="70">
        <v>29303</v>
      </c>
      <c r="D22" s="70">
        <v>51036</v>
      </c>
      <c r="E22" s="70">
        <v>82000</v>
      </c>
      <c r="F22" s="70">
        <v>51578</v>
      </c>
      <c r="G22" s="70">
        <v>16884</v>
      </c>
    </row>
    <row r="23" spans="1:7" x14ac:dyDescent="0.35">
      <c r="A23" t="s">
        <v>44</v>
      </c>
      <c r="B23" s="70">
        <v>257302</v>
      </c>
      <c r="C23" s="70">
        <v>37814</v>
      </c>
      <c r="D23" s="70">
        <v>63874</v>
      </c>
      <c r="E23" s="70">
        <v>82059</v>
      </c>
      <c r="F23" s="70">
        <v>52323</v>
      </c>
      <c r="G23" s="70">
        <v>21232</v>
      </c>
    </row>
    <row r="24" spans="1:7" x14ac:dyDescent="0.35">
      <c r="A24" t="s">
        <v>47</v>
      </c>
      <c r="B24" s="70">
        <v>220811</v>
      </c>
      <c r="C24" s="70">
        <v>30710</v>
      </c>
      <c r="D24" s="70">
        <v>48608</v>
      </c>
      <c r="E24" s="70">
        <v>77077</v>
      </c>
      <c r="F24" s="70">
        <v>51815</v>
      </c>
      <c r="G24" s="70">
        <v>12601</v>
      </c>
    </row>
    <row r="25" spans="1:7" ht="15" thickBot="1" x14ac:dyDescent="0.4">
      <c r="A25" s="66" t="s">
        <v>50</v>
      </c>
      <c r="B25" s="365">
        <v>142373</v>
      </c>
      <c r="C25" s="365">
        <v>22941</v>
      </c>
      <c r="D25" s="365">
        <v>33786</v>
      </c>
      <c r="E25" s="365">
        <v>48525</v>
      </c>
      <c r="F25" s="365">
        <v>29398</v>
      </c>
      <c r="G25" s="365">
        <v>7723</v>
      </c>
    </row>
  </sheetData>
  <mergeCells count="3">
    <mergeCell ref="C4:G4"/>
    <mergeCell ref="B4:B5"/>
    <mergeCell ref="A4:A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D4E73-314C-497E-8A8A-208C527A992E}">
  <dimension ref="B2:K81"/>
  <sheetViews>
    <sheetView workbookViewId="0">
      <selection activeCell="B2" sqref="B2"/>
    </sheetView>
  </sheetViews>
  <sheetFormatPr defaultRowHeight="14.5" x14ac:dyDescent="0.35"/>
  <cols>
    <col min="2" max="2" width="22.08984375" customWidth="1"/>
    <col min="4" max="4" width="12.81640625" customWidth="1"/>
  </cols>
  <sheetData>
    <row r="2" spans="2:11" x14ac:dyDescent="0.35">
      <c r="B2" s="35" t="s">
        <v>1211</v>
      </c>
    </row>
    <row r="4" spans="2:11" ht="15" thickBot="1" x14ac:dyDescent="0.4">
      <c r="B4" s="364" t="s">
        <v>1002</v>
      </c>
      <c r="C4" s="364" t="s">
        <v>58</v>
      </c>
      <c r="D4" s="364" t="s">
        <v>59</v>
      </c>
      <c r="E4" s="364" t="s">
        <v>60</v>
      </c>
    </row>
    <row r="5" spans="2:11" x14ac:dyDescent="0.35">
      <c r="B5" s="35" t="s">
        <v>58</v>
      </c>
      <c r="C5" s="368">
        <v>1512685</v>
      </c>
      <c r="D5" s="368">
        <v>725048</v>
      </c>
      <c r="E5" s="368">
        <v>787637</v>
      </c>
      <c r="I5" s="62"/>
      <c r="J5" s="62"/>
      <c r="K5" s="62"/>
    </row>
    <row r="6" spans="2:11" x14ac:dyDescent="0.35">
      <c r="B6" s="35" t="s">
        <v>11</v>
      </c>
      <c r="C6" s="70"/>
      <c r="D6" s="70"/>
      <c r="E6" s="70"/>
    </row>
    <row r="7" spans="2:11" x14ac:dyDescent="0.35">
      <c r="B7" t="s">
        <v>511</v>
      </c>
      <c r="C7" s="70">
        <v>2651</v>
      </c>
      <c r="D7" s="70">
        <v>1310</v>
      </c>
      <c r="E7" s="70">
        <v>1341</v>
      </c>
    </row>
    <row r="8" spans="2:11" x14ac:dyDescent="0.35">
      <c r="B8" t="s">
        <v>512</v>
      </c>
      <c r="C8" s="70">
        <v>992</v>
      </c>
      <c r="D8" s="70">
        <v>480</v>
      </c>
      <c r="E8" s="70">
        <v>512</v>
      </c>
    </row>
    <row r="9" spans="2:11" x14ac:dyDescent="0.35">
      <c r="B9" t="s">
        <v>513</v>
      </c>
      <c r="C9" s="70">
        <v>2372</v>
      </c>
      <c r="D9" s="70">
        <v>1180</v>
      </c>
      <c r="E9" s="70">
        <v>1192</v>
      </c>
    </row>
    <row r="10" spans="2:11" x14ac:dyDescent="0.35">
      <c r="B10" t="s">
        <v>524</v>
      </c>
      <c r="C10" s="70">
        <v>6621</v>
      </c>
      <c r="D10" s="70">
        <v>3189</v>
      </c>
      <c r="E10" s="70">
        <v>3432</v>
      </c>
    </row>
    <row r="11" spans="2:11" x14ac:dyDescent="0.35">
      <c r="B11" t="s">
        <v>527</v>
      </c>
      <c r="C11" s="70">
        <v>27862</v>
      </c>
      <c r="D11" s="70">
        <v>13602</v>
      </c>
      <c r="E11" s="70">
        <v>14260</v>
      </c>
    </row>
    <row r="12" spans="2:11" x14ac:dyDescent="0.35">
      <c r="B12" t="s">
        <v>529</v>
      </c>
      <c r="C12" s="70">
        <v>2264</v>
      </c>
      <c r="D12" s="70">
        <v>1110</v>
      </c>
      <c r="E12" s="70">
        <v>1154</v>
      </c>
    </row>
    <row r="13" spans="2:11" x14ac:dyDescent="0.35">
      <c r="B13" t="s">
        <v>531</v>
      </c>
      <c r="C13" s="70">
        <v>16156</v>
      </c>
      <c r="D13" s="70">
        <v>7847</v>
      </c>
      <c r="E13" s="70">
        <v>8309</v>
      </c>
    </row>
    <row r="14" spans="2:11" x14ac:dyDescent="0.35">
      <c r="B14" t="s">
        <v>545</v>
      </c>
      <c r="C14" s="70">
        <v>7736</v>
      </c>
      <c r="D14" s="70">
        <v>4495</v>
      </c>
      <c r="E14" s="70">
        <v>3241</v>
      </c>
    </row>
    <row r="15" spans="2:11" x14ac:dyDescent="0.35">
      <c r="B15" t="s">
        <v>559</v>
      </c>
      <c r="C15" s="70">
        <v>2053</v>
      </c>
      <c r="D15" s="70">
        <v>964</v>
      </c>
      <c r="E15" s="70">
        <v>1089</v>
      </c>
    </row>
    <row r="16" spans="2:11" x14ac:dyDescent="0.35">
      <c r="B16" s="35" t="s">
        <v>15</v>
      </c>
      <c r="C16" s="70"/>
      <c r="D16" s="70"/>
      <c r="E16" s="70"/>
    </row>
    <row r="17" spans="2:5" x14ac:dyDescent="0.35">
      <c r="B17" t="s">
        <v>509</v>
      </c>
      <c r="C17" s="70">
        <v>5726</v>
      </c>
      <c r="D17" s="70">
        <v>3102</v>
      </c>
      <c r="E17" s="70">
        <v>2624</v>
      </c>
    </row>
    <row r="18" spans="2:5" x14ac:dyDescent="0.35">
      <c r="B18" t="s">
        <v>521</v>
      </c>
      <c r="C18" s="70">
        <v>7569</v>
      </c>
      <c r="D18" s="70">
        <v>3673</v>
      </c>
      <c r="E18" s="70">
        <v>3896</v>
      </c>
    </row>
    <row r="19" spans="2:5" x14ac:dyDescent="0.35">
      <c r="B19" t="s">
        <v>525</v>
      </c>
      <c r="C19" s="70">
        <v>8434</v>
      </c>
      <c r="D19" s="70">
        <v>4323</v>
      </c>
      <c r="E19" s="70">
        <v>4111</v>
      </c>
    </row>
    <row r="20" spans="2:5" x14ac:dyDescent="0.35">
      <c r="B20" t="s">
        <v>539</v>
      </c>
      <c r="C20" s="70">
        <v>10767</v>
      </c>
      <c r="D20" s="70">
        <v>5349</v>
      </c>
      <c r="E20" s="70">
        <v>5418</v>
      </c>
    </row>
    <row r="21" spans="2:5" x14ac:dyDescent="0.35">
      <c r="B21" t="s">
        <v>557</v>
      </c>
      <c r="C21" s="70">
        <v>75921</v>
      </c>
      <c r="D21" s="70">
        <v>37950</v>
      </c>
      <c r="E21" s="70">
        <v>37971</v>
      </c>
    </row>
    <row r="22" spans="2:5" x14ac:dyDescent="0.35">
      <c r="B22" t="s">
        <v>561</v>
      </c>
      <c r="C22" s="70">
        <v>5094</v>
      </c>
      <c r="D22" s="70">
        <v>2446</v>
      </c>
      <c r="E22" s="70">
        <v>2648</v>
      </c>
    </row>
    <row r="23" spans="2:5" x14ac:dyDescent="0.35">
      <c r="B23" t="s">
        <v>562</v>
      </c>
      <c r="C23" s="70">
        <v>102704</v>
      </c>
      <c r="D23" s="70">
        <v>51817</v>
      </c>
      <c r="E23" s="70">
        <v>50887</v>
      </c>
    </row>
    <row r="24" spans="2:5" x14ac:dyDescent="0.35">
      <c r="B24" s="35" t="s">
        <v>18</v>
      </c>
      <c r="C24" s="70"/>
      <c r="D24" s="70"/>
      <c r="E24" s="70"/>
    </row>
    <row r="25" spans="2:5" x14ac:dyDescent="0.35">
      <c r="B25" t="s">
        <v>510</v>
      </c>
      <c r="C25" s="70">
        <v>5493</v>
      </c>
      <c r="D25" s="70">
        <v>2708</v>
      </c>
      <c r="E25" s="70">
        <v>2785</v>
      </c>
    </row>
    <row r="26" spans="2:5" x14ac:dyDescent="0.35">
      <c r="B26" t="s">
        <v>517</v>
      </c>
      <c r="C26" s="70">
        <v>4120</v>
      </c>
      <c r="D26" s="70">
        <v>1897</v>
      </c>
      <c r="E26" s="70">
        <v>2223</v>
      </c>
    </row>
    <row r="27" spans="2:5" x14ac:dyDescent="0.35">
      <c r="B27" t="s">
        <v>519</v>
      </c>
      <c r="C27" s="70">
        <v>1868</v>
      </c>
      <c r="D27" s="70">
        <v>897</v>
      </c>
      <c r="E27" s="70">
        <v>971</v>
      </c>
    </row>
    <row r="28" spans="2:5" x14ac:dyDescent="0.35">
      <c r="B28" t="s">
        <v>522</v>
      </c>
      <c r="C28" s="70">
        <v>1602</v>
      </c>
      <c r="D28" s="70">
        <v>745</v>
      </c>
      <c r="E28" s="70">
        <v>857</v>
      </c>
    </row>
    <row r="29" spans="2:5" x14ac:dyDescent="0.35">
      <c r="B29" t="s">
        <v>532</v>
      </c>
      <c r="C29" s="70">
        <v>3464</v>
      </c>
      <c r="D29" s="70">
        <v>1647</v>
      </c>
      <c r="E29" s="70">
        <v>1817</v>
      </c>
    </row>
    <row r="30" spans="2:5" x14ac:dyDescent="0.35">
      <c r="B30" t="s">
        <v>533</v>
      </c>
      <c r="C30" s="70">
        <v>18494</v>
      </c>
      <c r="D30" s="70">
        <v>8932</v>
      </c>
      <c r="E30" s="70">
        <v>9562</v>
      </c>
    </row>
    <row r="31" spans="2:5" x14ac:dyDescent="0.35">
      <c r="B31" t="s">
        <v>553</v>
      </c>
      <c r="C31" s="70">
        <v>40788</v>
      </c>
      <c r="D31" s="70">
        <v>19806</v>
      </c>
      <c r="E31" s="70">
        <v>20982</v>
      </c>
    </row>
    <row r="32" spans="2:5" x14ac:dyDescent="0.35">
      <c r="B32" t="s">
        <v>556</v>
      </c>
      <c r="C32" s="70">
        <v>3388</v>
      </c>
      <c r="D32" s="70">
        <v>1695</v>
      </c>
      <c r="E32" s="70">
        <v>1693</v>
      </c>
    </row>
    <row r="33" spans="2:5" x14ac:dyDescent="0.35">
      <c r="B33" s="35" t="s">
        <v>22</v>
      </c>
      <c r="C33" s="70"/>
      <c r="D33" s="70"/>
      <c r="E33" s="70"/>
    </row>
    <row r="34" spans="2:5" x14ac:dyDescent="0.35">
      <c r="B34" t="s">
        <v>515</v>
      </c>
      <c r="C34" s="70">
        <v>5787</v>
      </c>
      <c r="D34" s="70">
        <v>2854</v>
      </c>
      <c r="E34" s="70">
        <v>2933</v>
      </c>
    </row>
    <row r="35" spans="2:5" x14ac:dyDescent="0.35">
      <c r="B35" t="s">
        <v>555</v>
      </c>
      <c r="C35" s="70">
        <v>118632</v>
      </c>
      <c r="D35" s="70">
        <v>54666</v>
      </c>
      <c r="E35" s="70">
        <v>63966</v>
      </c>
    </row>
    <row r="36" spans="2:5" x14ac:dyDescent="0.35">
      <c r="B36" s="35" t="s">
        <v>25</v>
      </c>
      <c r="C36" s="70"/>
      <c r="D36" s="70"/>
      <c r="E36" s="70"/>
    </row>
    <row r="37" spans="2:5" x14ac:dyDescent="0.35">
      <c r="B37" t="s">
        <v>534</v>
      </c>
      <c r="C37" s="70">
        <v>10463</v>
      </c>
      <c r="D37" s="70">
        <v>4876</v>
      </c>
      <c r="E37" s="70">
        <v>5587</v>
      </c>
    </row>
    <row r="38" spans="2:5" x14ac:dyDescent="0.35">
      <c r="B38" s="35" t="s">
        <v>1003</v>
      </c>
      <c r="C38" s="70"/>
      <c r="D38" s="70"/>
      <c r="E38" s="70"/>
    </row>
    <row r="39" spans="2:5" x14ac:dyDescent="0.35">
      <c r="B39" t="s">
        <v>563</v>
      </c>
      <c r="C39" s="70">
        <v>486186</v>
      </c>
      <c r="D39" s="70">
        <v>236044</v>
      </c>
      <c r="E39" s="70">
        <v>250142</v>
      </c>
    </row>
    <row r="40" spans="2:5" x14ac:dyDescent="0.35">
      <c r="B40" s="35" t="s">
        <v>29</v>
      </c>
      <c r="C40" s="70"/>
      <c r="D40" s="70"/>
      <c r="E40" s="70"/>
    </row>
    <row r="41" spans="2:5" x14ac:dyDescent="0.35">
      <c r="B41" t="s">
        <v>523</v>
      </c>
      <c r="C41" s="70">
        <v>3915</v>
      </c>
      <c r="D41" s="70">
        <v>1808</v>
      </c>
      <c r="E41" s="70">
        <v>2107</v>
      </c>
    </row>
    <row r="42" spans="2:5" x14ac:dyDescent="0.35">
      <c r="B42" t="s">
        <v>528</v>
      </c>
      <c r="C42" s="70">
        <v>9371</v>
      </c>
      <c r="D42" s="70">
        <v>4339</v>
      </c>
      <c r="E42" s="70">
        <v>5032</v>
      </c>
    </row>
    <row r="43" spans="2:5" x14ac:dyDescent="0.35">
      <c r="B43" t="s">
        <v>544</v>
      </c>
      <c r="C43" s="70">
        <v>12331</v>
      </c>
      <c r="D43" s="70">
        <v>5640</v>
      </c>
      <c r="E43" s="70">
        <v>6691</v>
      </c>
    </row>
    <row r="44" spans="2:5" x14ac:dyDescent="0.35">
      <c r="B44" t="s">
        <v>552</v>
      </c>
      <c r="C44" s="70">
        <v>15063</v>
      </c>
      <c r="D44" s="70">
        <v>7310</v>
      </c>
      <c r="E44" s="70">
        <v>7753</v>
      </c>
    </row>
    <row r="45" spans="2:5" x14ac:dyDescent="0.35">
      <c r="B45" s="35" t="s">
        <v>32</v>
      </c>
      <c r="C45" s="70"/>
      <c r="D45" s="70"/>
      <c r="E45" s="70"/>
    </row>
    <row r="46" spans="2:5" x14ac:dyDescent="0.35">
      <c r="B46" t="s">
        <v>516</v>
      </c>
      <c r="C46" s="70">
        <v>16588</v>
      </c>
      <c r="D46" s="70">
        <v>7225</v>
      </c>
      <c r="E46" s="70">
        <v>9363</v>
      </c>
    </row>
    <row r="47" spans="2:5" x14ac:dyDescent="0.35">
      <c r="B47" t="s">
        <v>538</v>
      </c>
      <c r="C47" s="70">
        <v>3564</v>
      </c>
      <c r="D47" s="70">
        <v>1584</v>
      </c>
      <c r="E47" s="70">
        <v>1980</v>
      </c>
    </row>
    <row r="48" spans="2:5" x14ac:dyDescent="0.35">
      <c r="B48" t="s">
        <v>565</v>
      </c>
      <c r="C48" s="70">
        <v>29119</v>
      </c>
      <c r="D48" s="70">
        <v>13665</v>
      </c>
      <c r="E48" s="70">
        <v>15454</v>
      </c>
    </row>
    <row r="49" spans="2:5" x14ac:dyDescent="0.35">
      <c r="B49" s="35" t="s">
        <v>35</v>
      </c>
      <c r="C49" s="70"/>
      <c r="D49" s="70"/>
      <c r="E49" s="70"/>
    </row>
    <row r="50" spans="2:5" x14ac:dyDescent="0.35">
      <c r="B50" t="s">
        <v>518</v>
      </c>
      <c r="C50" s="70">
        <v>33418</v>
      </c>
      <c r="D50" s="70">
        <v>16124</v>
      </c>
      <c r="E50" s="70">
        <v>17294</v>
      </c>
    </row>
    <row r="51" spans="2:5" x14ac:dyDescent="0.35">
      <c r="B51" t="s">
        <v>530</v>
      </c>
      <c r="C51" s="70">
        <v>2099</v>
      </c>
      <c r="D51" s="70">
        <v>1066</v>
      </c>
      <c r="E51" s="70">
        <v>1033</v>
      </c>
    </row>
    <row r="52" spans="2:5" x14ac:dyDescent="0.35">
      <c r="B52" t="s">
        <v>549</v>
      </c>
      <c r="C52" s="70">
        <v>6876</v>
      </c>
      <c r="D52" s="70">
        <v>3324</v>
      </c>
      <c r="E52" s="70">
        <v>3552</v>
      </c>
    </row>
    <row r="53" spans="2:5" x14ac:dyDescent="0.35">
      <c r="B53" t="s">
        <v>564</v>
      </c>
      <c r="C53" s="70">
        <v>2633</v>
      </c>
      <c r="D53" s="70">
        <v>1331</v>
      </c>
      <c r="E53" s="70">
        <v>1302</v>
      </c>
    </row>
    <row r="54" spans="2:5" x14ac:dyDescent="0.35">
      <c r="B54" s="35" t="s">
        <v>38</v>
      </c>
      <c r="C54" s="70"/>
      <c r="D54" s="70"/>
      <c r="E54" s="70"/>
    </row>
    <row r="55" spans="2:5" x14ac:dyDescent="0.35">
      <c r="B55" t="s">
        <v>536</v>
      </c>
      <c r="C55" s="70">
        <v>7486</v>
      </c>
      <c r="D55" s="70">
        <v>3241</v>
      </c>
      <c r="E55" s="70">
        <v>4245</v>
      </c>
    </row>
    <row r="56" spans="2:5" x14ac:dyDescent="0.35">
      <c r="B56" t="s">
        <v>547</v>
      </c>
      <c r="C56" s="70">
        <v>5499</v>
      </c>
      <c r="D56" s="70">
        <v>2168</v>
      </c>
      <c r="E56" s="70">
        <v>3331</v>
      </c>
    </row>
    <row r="57" spans="2:5" x14ac:dyDescent="0.35">
      <c r="B57" t="s">
        <v>551</v>
      </c>
      <c r="C57" s="70">
        <v>13664</v>
      </c>
      <c r="D57" s="70">
        <v>5643</v>
      </c>
      <c r="E57" s="70">
        <v>8021</v>
      </c>
    </row>
    <row r="58" spans="2:5" x14ac:dyDescent="0.35">
      <c r="B58" t="s">
        <v>554</v>
      </c>
      <c r="C58" s="70">
        <v>5939</v>
      </c>
      <c r="D58" s="70">
        <v>2757</v>
      </c>
      <c r="E58" s="70">
        <v>3182</v>
      </c>
    </row>
    <row r="59" spans="2:5" x14ac:dyDescent="0.35">
      <c r="B59" t="s">
        <v>558</v>
      </c>
      <c r="C59" s="70">
        <v>2595</v>
      </c>
      <c r="D59" s="70">
        <v>1053</v>
      </c>
      <c r="E59" s="70">
        <v>1542</v>
      </c>
    </row>
    <row r="60" spans="2:5" x14ac:dyDescent="0.35">
      <c r="B60" s="35" t="s">
        <v>41</v>
      </c>
      <c r="C60" s="70"/>
      <c r="D60" s="70"/>
      <c r="E60" s="70"/>
    </row>
    <row r="61" spans="2:5" x14ac:dyDescent="0.35">
      <c r="B61" t="s">
        <v>541</v>
      </c>
      <c r="C61" s="70">
        <v>30364</v>
      </c>
      <c r="D61" s="70">
        <v>14201</v>
      </c>
      <c r="E61" s="70">
        <v>16163</v>
      </c>
    </row>
    <row r="62" spans="2:5" x14ac:dyDescent="0.35">
      <c r="B62" t="s">
        <v>542</v>
      </c>
      <c r="C62" s="70">
        <v>33777</v>
      </c>
      <c r="D62" s="70">
        <v>14726</v>
      </c>
      <c r="E62" s="70">
        <v>19051</v>
      </c>
    </row>
    <row r="63" spans="2:5" x14ac:dyDescent="0.35">
      <c r="B63" t="s">
        <v>546</v>
      </c>
      <c r="C63" s="70">
        <v>58656</v>
      </c>
      <c r="D63" s="70">
        <v>26448</v>
      </c>
      <c r="E63" s="70">
        <v>32208</v>
      </c>
    </row>
    <row r="64" spans="2:5" x14ac:dyDescent="0.35">
      <c r="B64" s="35" t="s">
        <v>44</v>
      </c>
      <c r="C64" s="70"/>
      <c r="D64" s="70"/>
      <c r="E64" s="70"/>
    </row>
    <row r="65" spans="2:5" x14ac:dyDescent="0.35">
      <c r="B65" t="s">
        <v>540</v>
      </c>
      <c r="C65" s="70">
        <v>7560</v>
      </c>
      <c r="D65" s="70">
        <v>3664</v>
      </c>
      <c r="E65" s="70">
        <v>3896</v>
      </c>
    </row>
    <row r="66" spans="2:5" x14ac:dyDescent="0.35">
      <c r="B66" t="s">
        <v>543</v>
      </c>
      <c r="C66" s="70">
        <v>4740</v>
      </c>
      <c r="D66" s="70">
        <v>1999</v>
      </c>
      <c r="E66" s="70">
        <v>2741</v>
      </c>
    </row>
    <row r="67" spans="2:5" x14ac:dyDescent="0.35">
      <c r="B67" t="s">
        <v>560</v>
      </c>
      <c r="C67" s="70">
        <v>34960</v>
      </c>
      <c r="D67" s="70">
        <v>17504</v>
      </c>
      <c r="E67" s="70">
        <v>17456</v>
      </c>
    </row>
    <row r="68" spans="2:5" x14ac:dyDescent="0.35">
      <c r="B68" s="35" t="s">
        <v>47</v>
      </c>
      <c r="C68" s="70"/>
      <c r="D68" s="70"/>
      <c r="E68" s="70"/>
    </row>
    <row r="69" spans="2:5" x14ac:dyDescent="0.35">
      <c r="B69" t="s">
        <v>520</v>
      </c>
      <c r="C69" s="70">
        <v>26839</v>
      </c>
      <c r="D69" s="70">
        <v>12558</v>
      </c>
      <c r="E69" s="70">
        <v>14281</v>
      </c>
    </row>
    <row r="70" spans="2:5" x14ac:dyDescent="0.35">
      <c r="B70" t="s">
        <v>535</v>
      </c>
      <c r="C70" s="70">
        <v>45182</v>
      </c>
      <c r="D70" s="70">
        <v>21840</v>
      </c>
      <c r="E70" s="70">
        <v>23342</v>
      </c>
    </row>
    <row r="71" spans="2:5" x14ac:dyDescent="0.35">
      <c r="B71" t="s">
        <v>537</v>
      </c>
      <c r="C71" s="70">
        <v>7123</v>
      </c>
      <c r="D71" s="70">
        <v>3337</v>
      </c>
      <c r="E71" s="70">
        <v>3786</v>
      </c>
    </row>
    <row r="72" spans="2:5" x14ac:dyDescent="0.35">
      <c r="B72" t="s">
        <v>548</v>
      </c>
      <c r="C72" s="70">
        <v>10756</v>
      </c>
      <c r="D72" s="70">
        <v>5333</v>
      </c>
      <c r="E72" s="70">
        <v>5423</v>
      </c>
    </row>
    <row r="73" spans="2:5" x14ac:dyDescent="0.35">
      <c r="B73" t="s">
        <v>550</v>
      </c>
      <c r="C73" s="70">
        <v>49022</v>
      </c>
      <c r="D73" s="70">
        <v>23217</v>
      </c>
      <c r="E73" s="70">
        <v>25805</v>
      </c>
    </row>
    <row r="74" spans="2:5" x14ac:dyDescent="0.35">
      <c r="B74" s="35" t="s">
        <v>50</v>
      </c>
      <c r="C74" s="70"/>
      <c r="D74" s="70"/>
      <c r="E74" s="70"/>
    </row>
    <row r="75" spans="2:5" x14ac:dyDescent="0.35">
      <c r="B75" t="s">
        <v>514</v>
      </c>
      <c r="C75" s="70">
        <v>1935</v>
      </c>
      <c r="D75" s="70">
        <v>861</v>
      </c>
      <c r="E75" s="70">
        <v>1074</v>
      </c>
    </row>
    <row r="76" spans="2:5" ht="15" thickBot="1" x14ac:dyDescent="0.4">
      <c r="B76" s="66" t="s">
        <v>526</v>
      </c>
      <c r="C76" s="365">
        <v>46401</v>
      </c>
      <c r="D76" s="365">
        <v>21475</v>
      </c>
      <c r="E76" s="365">
        <v>24926</v>
      </c>
    </row>
    <row r="81" spans="3:5" x14ac:dyDescent="0.35">
      <c r="C81" s="62"/>
      <c r="D81" s="62"/>
      <c r="E81" s="6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10A-CA0B-4B51-B02B-34D46C93B5EE}">
  <dimension ref="A1:D86"/>
  <sheetViews>
    <sheetView workbookViewId="0">
      <selection activeCell="F10" sqref="F10"/>
    </sheetView>
  </sheetViews>
  <sheetFormatPr defaultRowHeight="14.5" x14ac:dyDescent="0.35"/>
  <cols>
    <col min="1" max="1" width="25.54296875" customWidth="1"/>
    <col min="3" max="3" width="8.7265625" customWidth="1"/>
  </cols>
  <sheetData>
    <row r="1" spans="1:4" x14ac:dyDescent="0.35">
      <c r="A1" s="35" t="s">
        <v>1212</v>
      </c>
    </row>
    <row r="3" spans="1:4" ht="15" thickBot="1" x14ac:dyDescent="0.4">
      <c r="A3" s="364" t="s">
        <v>998</v>
      </c>
      <c r="B3" s="364" t="s">
        <v>58</v>
      </c>
      <c r="C3" s="364" t="s">
        <v>976</v>
      </c>
      <c r="D3" s="364" t="s">
        <v>60</v>
      </c>
    </row>
    <row r="4" spans="1:4" x14ac:dyDescent="0.35">
      <c r="A4" t="s">
        <v>58</v>
      </c>
      <c r="B4" s="70">
        <v>3022401</v>
      </c>
      <c r="C4" s="70">
        <v>1474224</v>
      </c>
      <c r="D4" s="70">
        <v>1548177</v>
      </c>
    </row>
    <row r="5" spans="1:4" x14ac:dyDescent="0.35">
      <c r="B5" s="70"/>
      <c r="C5" s="70"/>
      <c r="D5" s="70"/>
    </row>
    <row r="6" spans="1:4" x14ac:dyDescent="0.35">
      <c r="A6" t="s">
        <v>338</v>
      </c>
      <c r="B6" s="70">
        <v>29963</v>
      </c>
      <c r="C6" s="70">
        <v>14286</v>
      </c>
      <c r="D6" s="70">
        <v>15677</v>
      </c>
    </row>
    <row r="7" spans="1:4" x14ac:dyDescent="0.35">
      <c r="A7" t="s">
        <v>339</v>
      </c>
      <c r="B7" s="70">
        <v>47447</v>
      </c>
      <c r="C7" s="70">
        <v>21878</v>
      </c>
      <c r="D7" s="70">
        <v>25569</v>
      </c>
    </row>
    <row r="8" spans="1:4" x14ac:dyDescent="0.35">
      <c r="A8" t="s">
        <v>340</v>
      </c>
      <c r="B8" s="70">
        <v>159692</v>
      </c>
      <c r="C8" s="70">
        <v>75455</v>
      </c>
      <c r="D8" s="70">
        <v>84237</v>
      </c>
    </row>
    <row r="9" spans="1:4" x14ac:dyDescent="0.35">
      <c r="A9" t="s">
        <v>341</v>
      </c>
      <c r="B9" s="70">
        <v>712165</v>
      </c>
      <c r="C9" s="70">
        <v>346508</v>
      </c>
      <c r="D9" s="70">
        <v>365657</v>
      </c>
    </row>
    <row r="10" spans="1:4" x14ac:dyDescent="0.35">
      <c r="A10" t="s">
        <v>342</v>
      </c>
      <c r="B10" s="70">
        <v>83935</v>
      </c>
      <c r="C10" s="70">
        <v>39641</v>
      </c>
      <c r="D10" s="70">
        <v>44294</v>
      </c>
    </row>
    <row r="11" spans="1:4" x14ac:dyDescent="0.35">
      <c r="A11" t="s">
        <v>343</v>
      </c>
      <c r="B11" s="70">
        <v>59243</v>
      </c>
      <c r="C11" s="70">
        <v>29047</v>
      </c>
      <c r="D11" s="70">
        <v>30196</v>
      </c>
    </row>
    <row r="12" spans="1:4" x14ac:dyDescent="0.35">
      <c r="A12" t="s">
        <v>344</v>
      </c>
      <c r="B12" s="70">
        <v>311211</v>
      </c>
      <c r="C12" s="70">
        <v>147117</v>
      </c>
      <c r="D12" s="70">
        <v>164094</v>
      </c>
    </row>
    <row r="13" spans="1:4" x14ac:dyDescent="0.35">
      <c r="A13" t="s">
        <v>345</v>
      </c>
      <c r="B13" s="70">
        <v>76847</v>
      </c>
      <c r="C13" s="70">
        <v>36638</v>
      </c>
      <c r="D13" s="70">
        <v>40209</v>
      </c>
    </row>
    <row r="14" spans="1:4" x14ac:dyDescent="0.35">
      <c r="A14" t="s">
        <v>967</v>
      </c>
      <c r="B14" s="70">
        <v>42736</v>
      </c>
      <c r="C14" s="70">
        <v>21902</v>
      </c>
      <c r="D14" s="70">
        <v>20834</v>
      </c>
    </row>
    <row r="15" spans="1:4" x14ac:dyDescent="0.35">
      <c r="A15" t="s">
        <v>346</v>
      </c>
      <c r="B15" s="70">
        <v>1543</v>
      </c>
      <c r="C15" s="70">
        <v>1050</v>
      </c>
      <c r="D15" s="70">
        <v>493</v>
      </c>
    </row>
    <row r="16" spans="1:4" x14ac:dyDescent="0.35">
      <c r="A16" t="s">
        <v>347</v>
      </c>
      <c r="B16" s="70">
        <v>45629</v>
      </c>
      <c r="C16" s="70">
        <v>22532</v>
      </c>
      <c r="D16" s="70">
        <v>23097</v>
      </c>
    </row>
    <row r="17" spans="1:4" x14ac:dyDescent="0.35">
      <c r="A17" t="s">
        <v>348</v>
      </c>
      <c r="B17" s="70">
        <v>2484</v>
      </c>
      <c r="C17" s="70">
        <v>1209</v>
      </c>
      <c r="D17" s="70">
        <v>1275</v>
      </c>
    </row>
    <row r="18" spans="1:4" x14ac:dyDescent="0.35">
      <c r="A18" t="s">
        <v>349</v>
      </c>
      <c r="B18" s="70">
        <v>62226</v>
      </c>
      <c r="C18" s="70">
        <v>30149</v>
      </c>
      <c r="D18" s="70">
        <v>32077</v>
      </c>
    </row>
    <row r="19" spans="1:4" x14ac:dyDescent="0.35">
      <c r="A19" t="s">
        <v>980</v>
      </c>
      <c r="B19" s="70">
        <v>8746</v>
      </c>
      <c r="C19" s="70">
        <v>4228</v>
      </c>
      <c r="D19" s="70">
        <v>4518</v>
      </c>
    </row>
    <row r="20" spans="1:4" x14ac:dyDescent="0.35">
      <c r="A20" t="s">
        <v>981</v>
      </c>
      <c r="B20" s="70">
        <v>6945</v>
      </c>
      <c r="C20" s="70">
        <v>3355</v>
      </c>
      <c r="D20" s="70">
        <v>3590</v>
      </c>
    </row>
    <row r="21" spans="1:4" x14ac:dyDescent="0.35">
      <c r="A21" t="s">
        <v>351</v>
      </c>
      <c r="B21" s="70">
        <v>417</v>
      </c>
      <c r="C21" s="70">
        <v>234</v>
      </c>
      <c r="D21" s="70">
        <v>183</v>
      </c>
    </row>
    <row r="22" spans="1:4" x14ac:dyDescent="0.35">
      <c r="A22" t="s">
        <v>352</v>
      </c>
      <c r="B22" s="70">
        <v>4433</v>
      </c>
      <c r="C22" s="70">
        <v>2069</v>
      </c>
      <c r="D22" s="70">
        <v>2364</v>
      </c>
    </row>
    <row r="23" spans="1:4" x14ac:dyDescent="0.35">
      <c r="A23" t="s">
        <v>353</v>
      </c>
      <c r="B23" s="70">
        <v>564</v>
      </c>
      <c r="C23" s="70">
        <v>286</v>
      </c>
      <c r="D23" s="70">
        <v>278</v>
      </c>
    </row>
    <row r="24" spans="1:4" x14ac:dyDescent="0.35">
      <c r="A24" t="s">
        <v>982</v>
      </c>
      <c r="B24" s="70">
        <v>6151</v>
      </c>
      <c r="C24" s="70">
        <v>2935</v>
      </c>
      <c r="D24" s="70">
        <v>3216</v>
      </c>
    </row>
    <row r="25" spans="1:4" x14ac:dyDescent="0.35">
      <c r="A25" t="s">
        <v>983</v>
      </c>
      <c r="B25" s="70">
        <v>3632</v>
      </c>
      <c r="C25" s="70">
        <v>1766</v>
      </c>
      <c r="D25" s="70">
        <v>1866</v>
      </c>
    </row>
    <row r="26" spans="1:4" x14ac:dyDescent="0.35">
      <c r="A26" t="s">
        <v>984</v>
      </c>
      <c r="B26" s="70">
        <v>3955</v>
      </c>
      <c r="C26" s="70">
        <v>1851</v>
      </c>
      <c r="D26" s="70">
        <v>2104</v>
      </c>
    </row>
    <row r="27" spans="1:4" x14ac:dyDescent="0.35">
      <c r="A27" t="s">
        <v>357</v>
      </c>
      <c r="B27" s="70">
        <v>241</v>
      </c>
      <c r="C27" s="70">
        <v>122</v>
      </c>
      <c r="D27" s="70">
        <v>119</v>
      </c>
    </row>
    <row r="28" spans="1:4" x14ac:dyDescent="0.35">
      <c r="A28" t="s">
        <v>985</v>
      </c>
      <c r="B28" s="70">
        <v>6473</v>
      </c>
      <c r="C28" s="70">
        <v>3034</v>
      </c>
      <c r="D28" s="70">
        <v>3439</v>
      </c>
    </row>
    <row r="29" spans="1:4" x14ac:dyDescent="0.35">
      <c r="A29" t="s">
        <v>359</v>
      </c>
      <c r="B29" s="70">
        <v>108</v>
      </c>
      <c r="C29" s="70">
        <v>53</v>
      </c>
      <c r="D29" s="70">
        <v>55</v>
      </c>
    </row>
    <row r="30" spans="1:4" x14ac:dyDescent="0.35">
      <c r="A30" t="s">
        <v>360</v>
      </c>
      <c r="B30" s="70">
        <v>7426</v>
      </c>
      <c r="C30" s="70">
        <v>3655</v>
      </c>
      <c r="D30" s="70">
        <v>3771</v>
      </c>
    </row>
    <row r="31" spans="1:4" x14ac:dyDescent="0.35">
      <c r="A31" t="s">
        <v>968</v>
      </c>
      <c r="B31" s="70">
        <v>170112</v>
      </c>
      <c r="C31" s="70">
        <v>82621</v>
      </c>
      <c r="D31" s="70">
        <v>87491</v>
      </c>
    </row>
    <row r="32" spans="1:4" x14ac:dyDescent="0.35">
      <c r="A32" t="s">
        <v>361</v>
      </c>
      <c r="B32" s="70">
        <v>43398</v>
      </c>
      <c r="C32" s="70">
        <v>21056</v>
      </c>
      <c r="D32" s="70">
        <v>22342</v>
      </c>
    </row>
    <row r="33" spans="1:4" x14ac:dyDescent="0.35">
      <c r="A33" t="s">
        <v>362</v>
      </c>
      <c r="B33" s="70">
        <v>12183</v>
      </c>
      <c r="C33" s="70">
        <v>5839</v>
      </c>
      <c r="D33" s="70">
        <v>6344</v>
      </c>
    </row>
    <row r="34" spans="1:4" x14ac:dyDescent="0.35">
      <c r="A34" t="s">
        <v>363</v>
      </c>
      <c r="B34" s="70">
        <v>62590</v>
      </c>
      <c r="C34" s="70">
        <v>30597</v>
      </c>
      <c r="D34" s="70">
        <v>31993</v>
      </c>
    </row>
    <row r="35" spans="1:4" x14ac:dyDescent="0.35">
      <c r="A35" t="s">
        <v>364</v>
      </c>
      <c r="B35" s="70">
        <v>6926</v>
      </c>
      <c r="C35" s="70">
        <v>3289</v>
      </c>
      <c r="D35" s="70">
        <v>3637</v>
      </c>
    </row>
    <row r="36" spans="1:4" x14ac:dyDescent="0.35">
      <c r="A36" t="s">
        <v>365</v>
      </c>
      <c r="B36" s="70">
        <v>3003</v>
      </c>
      <c r="C36" s="70">
        <v>1471</v>
      </c>
      <c r="D36" s="70">
        <v>1532</v>
      </c>
    </row>
    <row r="37" spans="1:4" x14ac:dyDescent="0.35">
      <c r="A37" t="s">
        <v>986</v>
      </c>
      <c r="B37" s="70">
        <v>4517</v>
      </c>
      <c r="C37" s="70">
        <v>2254</v>
      </c>
      <c r="D37" s="70">
        <v>2263</v>
      </c>
    </row>
    <row r="38" spans="1:4" x14ac:dyDescent="0.35">
      <c r="A38" t="s">
        <v>987</v>
      </c>
      <c r="B38" s="70">
        <v>238</v>
      </c>
      <c r="C38" s="70">
        <v>133</v>
      </c>
      <c r="D38" s="70">
        <v>105</v>
      </c>
    </row>
    <row r="39" spans="1:4" x14ac:dyDescent="0.35">
      <c r="A39" t="s">
        <v>368</v>
      </c>
      <c r="B39" s="70">
        <v>1469</v>
      </c>
      <c r="C39" s="70">
        <v>705</v>
      </c>
      <c r="D39" s="70">
        <v>764</v>
      </c>
    </row>
    <row r="40" spans="1:4" x14ac:dyDescent="0.35">
      <c r="A40" t="s">
        <v>369</v>
      </c>
      <c r="B40" s="70">
        <v>877</v>
      </c>
      <c r="C40" s="70">
        <v>429</v>
      </c>
      <c r="D40" s="70">
        <v>448</v>
      </c>
    </row>
    <row r="41" spans="1:4" x14ac:dyDescent="0.35">
      <c r="A41" t="s">
        <v>988</v>
      </c>
      <c r="B41" s="70">
        <v>1012</v>
      </c>
      <c r="C41" s="70">
        <v>507</v>
      </c>
      <c r="D41" s="70">
        <v>505</v>
      </c>
    </row>
    <row r="42" spans="1:4" x14ac:dyDescent="0.35">
      <c r="A42" t="s">
        <v>989</v>
      </c>
      <c r="B42" s="70">
        <v>230</v>
      </c>
      <c r="C42" s="70">
        <v>118</v>
      </c>
      <c r="D42" s="70">
        <v>112</v>
      </c>
    </row>
    <row r="43" spans="1:4" x14ac:dyDescent="0.35">
      <c r="A43" t="s">
        <v>990</v>
      </c>
      <c r="B43" s="70">
        <v>700</v>
      </c>
      <c r="C43" s="70">
        <v>374</v>
      </c>
      <c r="D43" s="70">
        <v>326</v>
      </c>
    </row>
    <row r="44" spans="1:4" x14ac:dyDescent="0.35">
      <c r="A44" t="s">
        <v>373</v>
      </c>
      <c r="B44" s="70">
        <v>199</v>
      </c>
      <c r="C44" s="70">
        <v>113</v>
      </c>
      <c r="D44" s="70">
        <v>86</v>
      </c>
    </row>
    <row r="45" spans="1:4" x14ac:dyDescent="0.35">
      <c r="A45" t="s">
        <v>991</v>
      </c>
      <c r="B45" s="70">
        <v>471</v>
      </c>
      <c r="C45" s="70">
        <v>248</v>
      </c>
      <c r="D45" s="70">
        <v>223</v>
      </c>
    </row>
    <row r="46" spans="1:4" x14ac:dyDescent="0.35">
      <c r="A46" t="s">
        <v>992</v>
      </c>
      <c r="B46" s="70">
        <v>1531</v>
      </c>
      <c r="C46" s="70">
        <v>793</v>
      </c>
      <c r="D46" s="70">
        <v>738</v>
      </c>
    </row>
    <row r="47" spans="1:4" x14ac:dyDescent="0.35">
      <c r="A47" t="s">
        <v>993</v>
      </c>
      <c r="B47" s="70">
        <v>3295</v>
      </c>
      <c r="C47" s="70">
        <v>1564</v>
      </c>
      <c r="D47" s="70">
        <v>1731</v>
      </c>
    </row>
    <row r="48" spans="1:4" x14ac:dyDescent="0.35">
      <c r="A48" t="s">
        <v>377</v>
      </c>
      <c r="B48" s="70">
        <v>260</v>
      </c>
      <c r="C48" s="70">
        <v>115</v>
      </c>
      <c r="D48" s="70">
        <v>145</v>
      </c>
    </row>
    <row r="49" spans="1:4" x14ac:dyDescent="0.35">
      <c r="A49" t="s">
        <v>994</v>
      </c>
      <c r="B49" s="70">
        <v>450</v>
      </c>
      <c r="C49" s="70">
        <v>194</v>
      </c>
      <c r="D49" s="70">
        <v>256</v>
      </c>
    </row>
    <row r="50" spans="1:4" x14ac:dyDescent="0.35">
      <c r="A50" t="s">
        <v>969</v>
      </c>
      <c r="B50" s="70">
        <v>93904</v>
      </c>
      <c r="C50" s="70">
        <v>45261</v>
      </c>
      <c r="D50" s="70">
        <v>48643</v>
      </c>
    </row>
    <row r="51" spans="1:4" x14ac:dyDescent="0.35">
      <c r="A51" t="s">
        <v>970</v>
      </c>
      <c r="B51" s="70">
        <v>35684</v>
      </c>
      <c r="C51" s="70">
        <v>18668</v>
      </c>
      <c r="D51" s="70">
        <v>17016</v>
      </c>
    </row>
    <row r="52" spans="1:4" x14ac:dyDescent="0.35">
      <c r="A52" t="s">
        <v>380</v>
      </c>
      <c r="B52" s="70">
        <v>3522</v>
      </c>
      <c r="C52" s="70">
        <v>1770</v>
      </c>
      <c r="D52" s="70">
        <v>1752</v>
      </c>
    </row>
    <row r="53" spans="1:4" x14ac:dyDescent="0.35">
      <c r="A53" t="s">
        <v>381</v>
      </c>
      <c r="B53" s="70">
        <v>178987</v>
      </c>
      <c r="C53" s="70">
        <v>87644</v>
      </c>
      <c r="D53" s="70">
        <v>91343</v>
      </c>
    </row>
    <row r="54" spans="1:4" x14ac:dyDescent="0.35">
      <c r="A54" t="s">
        <v>382</v>
      </c>
      <c r="B54" s="70">
        <v>35221</v>
      </c>
      <c r="C54" s="70">
        <v>17168</v>
      </c>
      <c r="D54" s="70">
        <v>18053</v>
      </c>
    </row>
    <row r="55" spans="1:4" x14ac:dyDescent="0.35">
      <c r="A55" t="s">
        <v>383</v>
      </c>
      <c r="B55" s="70">
        <v>736</v>
      </c>
      <c r="C55" s="70">
        <v>480</v>
      </c>
      <c r="D55" s="70">
        <v>256</v>
      </c>
    </row>
    <row r="56" spans="1:4" x14ac:dyDescent="0.35">
      <c r="A56" t="s">
        <v>384</v>
      </c>
      <c r="B56" s="70">
        <v>715</v>
      </c>
      <c r="C56" s="70">
        <v>412</v>
      </c>
      <c r="D56" s="70">
        <v>303</v>
      </c>
    </row>
    <row r="57" spans="1:4" x14ac:dyDescent="0.35">
      <c r="A57" t="s">
        <v>385</v>
      </c>
      <c r="B57" s="70">
        <v>12594</v>
      </c>
      <c r="C57" s="70">
        <v>6223</v>
      </c>
      <c r="D57" s="70">
        <v>6371</v>
      </c>
    </row>
    <row r="58" spans="1:4" x14ac:dyDescent="0.35">
      <c r="A58" t="s">
        <v>386</v>
      </c>
      <c r="B58" s="70">
        <v>135</v>
      </c>
      <c r="C58" s="70">
        <v>83</v>
      </c>
      <c r="D58" s="70">
        <v>52</v>
      </c>
    </row>
    <row r="59" spans="1:4" x14ac:dyDescent="0.35">
      <c r="A59" t="s">
        <v>387</v>
      </c>
      <c r="B59" s="70">
        <v>4771</v>
      </c>
      <c r="C59" s="70">
        <v>2530</v>
      </c>
      <c r="D59" s="70">
        <v>2241</v>
      </c>
    </row>
    <row r="60" spans="1:4" x14ac:dyDescent="0.35">
      <c r="A60" t="s">
        <v>388</v>
      </c>
      <c r="B60" s="70">
        <v>15896</v>
      </c>
      <c r="C60" s="70">
        <v>9970</v>
      </c>
      <c r="D60" s="70">
        <v>5926</v>
      </c>
    </row>
    <row r="61" spans="1:4" x14ac:dyDescent="0.35">
      <c r="A61" t="s">
        <v>389</v>
      </c>
      <c r="B61" s="70">
        <v>290</v>
      </c>
      <c r="C61" s="70">
        <v>148</v>
      </c>
      <c r="D61" s="70">
        <v>142</v>
      </c>
    </row>
    <row r="62" spans="1:4" x14ac:dyDescent="0.35">
      <c r="A62" t="s">
        <v>390</v>
      </c>
      <c r="B62" s="70">
        <v>3685</v>
      </c>
      <c r="C62" s="70">
        <v>1840</v>
      </c>
      <c r="D62" s="70">
        <v>1845</v>
      </c>
    </row>
    <row r="63" spans="1:4" x14ac:dyDescent="0.35">
      <c r="A63" t="s">
        <v>391</v>
      </c>
      <c r="B63" s="70">
        <v>683</v>
      </c>
      <c r="C63" s="70">
        <v>329</v>
      </c>
      <c r="D63" s="70">
        <v>354</v>
      </c>
    </row>
    <row r="64" spans="1:4" x14ac:dyDescent="0.35">
      <c r="A64" t="s">
        <v>995</v>
      </c>
      <c r="B64" s="70">
        <v>6553</v>
      </c>
      <c r="C64" s="70">
        <v>3289</v>
      </c>
      <c r="D64" s="70">
        <v>3264</v>
      </c>
    </row>
    <row r="65" spans="1:4" x14ac:dyDescent="0.35">
      <c r="A65" t="s">
        <v>393</v>
      </c>
      <c r="B65" s="70">
        <v>4459</v>
      </c>
      <c r="C65" s="70">
        <v>2257</v>
      </c>
      <c r="D65" s="70">
        <v>2202</v>
      </c>
    </row>
    <row r="66" spans="1:4" x14ac:dyDescent="0.35">
      <c r="A66" t="s">
        <v>971</v>
      </c>
      <c r="B66" s="70">
        <v>3679</v>
      </c>
      <c r="C66" s="70">
        <v>1869</v>
      </c>
      <c r="D66" s="70">
        <v>1810</v>
      </c>
    </row>
    <row r="67" spans="1:4" x14ac:dyDescent="0.35">
      <c r="A67" t="s">
        <v>395</v>
      </c>
      <c r="B67" s="70">
        <v>1549</v>
      </c>
      <c r="C67" s="70">
        <v>763</v>
      </c>
      <c r="D67" s="70">
        <v>786</v>
      </c>
    </row>
    <row r="68" spans="1:4" x14ac:dyDescent="0.35">
      <c r="A68" t="s">
        <v>396</v>
      </c>
      <c r="B68" s="70">
        <v>18880</v>
      </c>
      <c r="C68" s="70">
        <v>9094</v>
      </c>
      <c r="D68" s="70">
        <v>9786</v>
      </c>
    </row>
    <row r="69" spans="1:4" x14ac:dyDescent="0.35">
      <c r="A69" t="s">
        <v>397</v>
      </c>
      <c r="B69" s="70">
        <v>1019</v>
      </c>
      <c r="C69" s="70">
        <v>507</v>
      </c>
      <c r="D69" s="70">
        <v>512</v>
      </c>
    </row>
    <row r="70" spans="1:4" x14ac:dyDescent="0.35">
      <c r="A70" t="s">
        <v>972</v>
      </c>
      <c r="B70" s="70">
        <v>31</v>
      </c>
      <c r="C70" s="70">
        <v>11</v>
      </c>
      <c r="D70" s="70">
        <v>20</v>
      </c>
    </row>
    <row r="71" spans="1:4" x14ac:dyDescent="0.35">
      <c r="A71" t="s">
        <v>996</v>
      </c>
      <c r="B71" s="70">
        <v>136</v>
      </c>
      <c r="C71" s="70">
        <v>70</v>
      </c>
      <c r="D71" s="70">
        <v>66</v>
      </c>
    </row>
    <row r="72" spans="1:4" x14ac:dyDescent="0.35">
      <c r="A72" t="s">
        <v>973</v>
      </c>
      <c r="B72" s="70">
        <v>34895</v>
      </c>
      <c r="C72" s="70">
        <v>17243</v>
      </c>
      <c r="D72" s="70">
        <v>17652</v>
      </c>
    </row>
    <row r="73" spans="1:4" x14ac:dyDescent="0.35">
      <c r="A73" t="s">
        <v>399</v>
      </c>
      <c r="B73" s="70">
        <v>10967</v>
      </c>
      <c r="C73" s="70">
        <v>5369</v>
      </c>
      <c r="D73" s="70">
        <v>5598</v>
      </c>
    </row>
    <row r="74" spans="1:4" x14ac:dyDescent="0.35">
      <c r="A74" t="s">
        <v>400</v>
      </c>
      <c r="B74" s="70">
        <v>51422</v>
      </c>
      <c r="C74" s="70">
        <v>25234</v>
      </c>
      <c r="D74" s="70">
        <v>26188</v>
      </c>
    </row>
    <row r="75" spans="1:4" x14ac:dyDescent="0.35">
      <c r="A75" t="s">
        <v>401</v>
      </c>
      <c r="B75" s="70">
        <v>5426</v>
      </c>
      <c r="C75" s="70">
        <v>2528</v>
      </c>
      <c r="D75" s="70">
        <v>2898</v>
      </c>
    </row>
    <row r="76" spans="1:4" x14ac:dyDescent="0.35">
      <c r="A76" t="s">
        <v>402</v>
      </c>
      <c r="B76" s="70">
        <v>50529</v>
      </c>
      <c r="C76" s="70">
        <v>24203</v>
      </c>
      <c r="D76" s="70">
        <v>26326</v>
      </c>
    </row>
    <row r="77" spans="1:4" x14ac:dyDescent="0.35">
      <c r="A77" t="s">
        <v>403</v>
      </c>
      <c r="B77" s="70">
        <v>13499</v>
      </c>
      <c r="C77" s="70">
        <v>6288</v>
      </c>
      <c r="D77" s="70">
        <v>7211</v>
      </c>
    </row>
    <row r="78" spans="1:4" x14ac:dyDescent="0.35">
      <c r="A78" t="s">
        <v>404</v>
      </c>
      <c r="B78" s="70">
        <v>147631</v>
      </c>
      <c r="C78" s="70">
        <v>71479</v>
      </c>
      <c r="D78" s="70">
        <v>76152</v>
      </c>
    </row>
    <row r="79" spans="1:4" x14ac:dyDescent="0.35">
      <c r="A79" t="s">
        <v>974</v>
      </c>
      <c r="B79" s="70">
        <v>81646</v>
      </c>
      <c r="C79" s="70">
        <v>41362</v>
      </c>
      <c r="D79" s="70">
        <v>40284</v>
      </c>
    </row>
    <row r="80" spans="1:4" x14ac:dyDescent="0.35">
      <c r="A80" t="s">
        <v>405</v>
      </c>
      <c r="B80" s="70">
        <v>53773</v>
      </c>
      <c r="C80" s="70">
        <v>26186</v>
      </c>
      <c r="D80" s="70">
        <v>27587</v>
      </c>
    </row>
    <row r="81" spans="1:4" x14ac:dyDescent="0.35">
      <c r="A81" t="s">
        <v>997</v>
      </c>
      <c r="B81" s="70">
        <v>73486</v>
      </c>
      <c r="C81" s="70">
        <v>40601</v>
      </c>
      <c r="D81" s="70">
        <v>32885</v>
      </c>
    </row>
    <row r="82" spans="1:4" x14ac:dyDescent="0.35">
      <c r="A82" t="s">
        <v>975</v>
      </c>
      <c r="B82" s="70">
        <v>28081</v>
      </c>
      <c r="C82" s="70">
        <v>15215</v>
      </c>
      <c r="D82" s="70">
        <v>12866</v>
      </c>
    </row>
    <row r="83" spans="1:4" x14ac:dyDescent="0.35">
      <c r="A83" t="s">
        <v>977</v>
      </c>
      <c r="B83" s="70">
        <v>6218</v>
      </c>
      <c r="C83" s="70">
        <v>2916</v>
      </c>
      <c r="D83" s="70">
        <v>3302</v>
      </c>
    </row>
    <row r="84" spans="1:4" x14ac:dyDescent="0.35">
      <c r="A84" t="s">
        <v>966</v>
      </c>
      <c r="B84" s="70">
        <v>30054</v>
      </c>
      <c r="C84" s="70">
        <v>14099</v>
      </c>
      <c r="D84" s="70">
        <v>15955</v>
      </c>
    </row>
    <row r="85" spans="1:4" x14ac:dyDescent="0.35">
      <c r="A85" t="s">
        <v>978</v>
      </c>
      <c r="B85" s="70">
        <v>897</v>
      </c>
      <c r="C85" s="70">
        <v>433</v>
      </c>
      <c r="D85" s="70">
        <v>464</v>
      </c>
    </row>
    <row r="86" spans="1:4" ht="15" thickBot="1" x14ac:dyDescent="0.4">
      <c r="A86" s="66" t="s">
        <v>979</v>
      </c>
      <c r="B86" s="365">
        <v>13075</v>
      </c>
      <c r="C86" s="365">
        <v>7262</v>
      </c>
      <c r="D86" s="365">
        <v>5813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78B1-400F-47BB-A9B4-097A3AD3F89E}">
  <dimension ref="A1:L23"/>
  <sheetViews>
    <sheetView workbookViewId="0">
      <selection activeCell="P15" sqref="P15"/>
    </sheetView>
  </sheetViews>
  <sheetFormatPr defaultRowHeight="14.5" x14ac:dyDescent="0.35"/>
  <cols>
    <col min="1" max="1" width="12.6328125" customWidth="1"/>
    <col min="5" max="5" width="6" customWidth="1"/>
    <col min="9" max="9" width="6.26953125" customWidth="1"/>
  </cols>
  <sheetData>
    <row r="1" spans="1:12" s="499" customFormat="1" x14ac:dyDescent="0.35">
      <c r="A1" s="35" t="s">
        <v>1213</v>
      </c>
    </row>
    <row r="3" spans="1:12" ht="15" thickBot="1" x14ac:dyDescent="0.4">
      <c r="A3" s="438" t="s">
        <v>0</v>
      </c>
      <c r="B3" s="463" t="s">
        <v>1004</v>
      </c>
      <c r="C3" s="463"/>
      <c r="D3" s="463"/>
      <c r="E3" s="132"/>
      <c r="F3" s="463" t="s">
        <v>1005</v>
      </c>
      <c r="G3" s="463"/>
      <c r="H3" s="463"/>
      <c r="I3" s="132"/>
      <c r="J3" s="463" t="s">
        <v>1006</v>
      </c>
      <c r="K3" s="463"/>
      <c r="L3" s="463"/>
    </row>
    <row r="4" spans="1:12" ht="15" thickBot="1" x14ac:dyDescent="0.4">
      <c r="A4" s="497"/>
      <c r="B4" s="367" t="s">
        <v>58</v>
      </c>
      <c r="C4" s="367" t="s">
        <v>59</v>
      </c>
      <c r="D4" s="367" t="s">
        <v>60</v>
      </c>
      <c r="E4" s="367"/>
      <c r="F4" s="367" t="s">
        <v>58</v>
      </c>
      <c r="G4" s="367" t="s">
        <v>59</v>
      </c>
      <c r="H4" s="367" t="s">
        <v>60</v>
      </c>
      <c r="I4" s="367"/>
      <c r="J4" s="367" t="s">
        <v>58</v>
      </c>
      <c r="K4" s="367" t="s">
        <v>59</v>
      </c>
      <c r="L4" s="367" t="s">
        <v>60</v>
      </c>
    </row>
    <row r="5" spans="1:12" x14ac:dyDescent="0.35">
      <c r="A5" t="s">
        <v>1</v>
      </c>
      <c r="B5" s="70">
        <v>2901869</v>
      </c>
      <c r="C5" s="70">
        <v>1409459</v>
      </c>
      <c r="D5" s="70">
        <v>1492410</v>
      </c>
      <c r="E5" s="70"/>
      <c r="F5" s="70">
        <v>90994</v>
      </c>
      <c r="G5" s="70">
        <v>45360</v>
      </c>
      <c r="H5" s="70">
        <v>45634</v>
      </c>
      <c r="I5" s="70"/>
      <c r="J5" s="70">
        <v>29538</v>
      </c>
      <c r="K5" s="70">
        <v>19405</v>
      </c>
      <c r="L5" s="70">
        <v>10133</v>
      </c>
    </row>
    <row r="6" spans="1:12" x14ac:dyDescent="0.35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x14ac:dyDescent="0.35">
      <c r="A7" t="s">
        <v>3</v>
      </c>
      <c r="B7" s="70">
        <f>C7+D7</f>
        <v>1456729</v>
      </c>
      <c r="C7" s="70">
        <v>694704</v>
      </c>
      <c r="D7" s="70">
        <v>762025</v>
      </c>
      <c r="E7" s="70"/>
      <c r="F7" s="70">
        <f>G7+H7</f>
        <v>36217</v>
      </c>
      <c r="G7" s="70">
        <v>17460</v>
      </c>
      <c r="H7" s="70">
        <v>18757</v>
      </c>
      <c r="I7" s="70"/>
      <c r="J7" s="70">
        <f>K7+L7</f>
        <v>19739</v>
      </c>
      <c r="K7" s="70">
        <v>12884</v>
      </c>
      <c r="L7" s="70">
        <v>6855</v>
      </c>
    </row>
    <row r="8" spans="1:12" x14ac:dyDescent="0.35">
      <c r="A8" t="s">
        <v>7</v>
      </c>
      <c r="B8" s="70">
        <f>C8+D8</f>
        <v>1445140</v>
      </c>
      <c r="C8" s="70">
        <v>714755</v>
      </c>
      <c r="D8" s="70">
        <v>730385</v>
      </c>
      <c r="E8" s="70"/>
      <c r="F8" s="70">
        <f>G8+H8</f>
        <v>54777</v>
      </c>
      <c r="G8" s="70">
        <v>27900</v>
      </c>
      <c r="H8" s="70">
        <v>26877</v>
      </c>
      <c r="I8" s="70"/>
      <c r="J8" s="70">
        <f>K8+L8</f>
        <v>9799</v>
      </c>
      <c r="K8" s="70">
        <v>6521</v>
      </c>
      <c r="L8" s="70">
        <v>3278</v>
      </c>
    </row>
    <row r="9" spans="1:12" x14ac:dyDescent="0.35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 x14ac:dyDescent="0.35">
      <c r="A10" t="s">
        <v>11</v>
      </c>
      <c r="B10" s="70">
        <v>103599</v>
      </c>
      <c r="C10" s="70">
        <v>51866</v>
      </c>
      <c r="D10" s="70">
        <v>51733</v>
      </c>
      <c r="E10" s="70"/>
      <c r="F10" s="70">
        <v>4715</v>
      </c>
      <c r="G10" s="70">
        <v>2677</v>
      </c>
      <c r="H10" s="70">
        <v>2038</v>
      </c>
      <c r="I10" s="70"/>
      <c r="J10" s="70">
        <v>1579</v>
      </c>
      <c r="K10" s="70">
        <v>1127</v>
      </c>
      <c r="L10" s="70">
        <v>452</v>
      </c>
    </row>
    <row r="11" spans="1:12" x14ac:dyDescent="0.35">
      <c r="A11" t="s">
        <v>15</v>
      </c>
      <c r="B11" s="70">
        <v>230034</v>
      </c>
      <c r="C11" s="70">
        <v>115918</v>
      </c>
      <c r="D11" s="70">
        <v>114116</v>
      </c>
      <c r="E11" s="70"/>
      <c r="F11" s="70">
        <v>6108</v>
      </c>
      <c r="G11" s="70">
        <v>3603</v>
      </c>
      <c r="H11" s="70">
        <v>2505</v>
      </c>
      <c r="I11" s="70"/>
      <c r="J11" s="70">
        <v>4064</v>
      </c>
      <c r="K11" s="70">
        <v>2801</v>
      </c>
      <c r="L11" s="70">
        <v>1263</v>
      </c>
    </row>
    <row r="12" spans="1:12" x14ac:dyDescent="0.35">
      <c r="A12" t="s">
        <v>18</v>
      </c>
      <c r="B12" s="70">
        <v>100678</v>
      </c>
      <c r="C12" s="70">
        <v>50859</v>
      </c>
      <c r="D12" s="70">
        <v>49819</v>
      </c>
      <c r="E12" s="70"/>
      <c r="F12" s="70">
        <v>4120</v>
      </c>
      <c r="G12" s="70">
        <v>2019</v>
      </c>
      <c r="H12" s="70">
        <v>2101</v>
      </c>
      <c r="I12" s="70"/>
      <c r="J12" s="70">
        <v>1882</v>
      </c>
      <c r="K12" s="70">
        <v>1445</v>
      </c>
      <c r="L12" s="70">
        <v>437</v>
      </c>
    </row>
    <row r="13" spans="1:12" x14ac:dyDescent="0.35">
      <c r="A13" t="s">
        <v>22</v>
      </c>
      <c r="B13" s="70">
        <v>210443</v>
      </c>
      <c r="C13" s="70">
        <v>98176</v>
      </c>
      <c r="D13" s="70">
        <v>112267</v>
      </c>
      <c r="E13" s="70"/>
      <c r="F13" s="70">
        <v>5992</v>
      </c>
      <c r="G13" s="70">
        <v>2793</v>
      </c>
      <c r="H13" s="70">
        <v>3199</v>
      </c>
      <c r="I13" s="70"/>
      <c r="J13" s="70">
        <v>1986</v>
      </c>
      <c r="K13" s="70">
        <v>1341</v>
      </c>
      <c r="L13" s="70">
        <v>645</v>
      </c>
    </row>
    <row r="14" spans="1:12" x14ac:dyDescent="0.35">
      <c r="A14" t="s">
        <v>25</v>
      </c>
      <c r="B14" s="70">
        <v>119282</v>
      </c>
      <c r="C14" s="70">
        <v>57158</v>
      </c>
      <c r="D14" s="70">
        <v>62124</v>
      </c>
      <c r="E14" s="70"/>
      <c r="F14" s="70">
        <v>3376</v>
      </c>
      <c r="G14" s="70">
        <v>1753</v>
      </c>
      <c r="H14" s="70">
        <v>1623</v>
      </c>
      <c r="I14" s="70"/>
      <c r="J14" s="70">
        <v>608</v>
      </c>
      <c r="K14" s="70">
        <v>509</v>
      </c>
      <c r="L14" s="70">
        <v>99</v>
      </c>
    </row>
    <row r="15" spans="1:12" x14ac:dyDescent="0.35">
      <c r="A15" t="s">
        <v>26</v>
      </c>
      <c r="B15" s="70">
        <v>483926</v>
      </c>
      <c r="C15" s="70">
        <v>235564</v>
      </c>
      <c r="D15" s="70">
        <v>248362</v>
      </c>
      <c r="E15" s="70"/>
      <c r="F15" s="70">
        <v>6225</v>
      </c>
      <c r="G15" s="70">
        <v>3021</v>
      </c>
      <c r="H15" s="70">
        <v>3204</v>
      </c>
      <c r="I15" s="70"/>
      <c r="J15" s="70">
        <v>4454</v>
      </c>
      <c r="K15" s="70">
        <v>2500</v>
      </c>
      <c r="L15" s="70">
        <v>1954</v>
      </c>
    </row>
    <row r="16" spans="1:12" x14ac:dyDescent="0.35">
      <c r="A16" t="s">
        <v>29</v>
      </c>
      <c r="B16" s="70">
        <v>110455</v>
      </c>
      <c r="C16" s="70">
        <v>55183</v>
      </c>
      <c r="D16" s="70">
        <v>55272</v>
      </c>
      <c r="E16" s="70"/>
      <c r="F16" s="70">
        <v>8850</v>
      </c>
      <c r="G16" s="70">
        <v>4514</v>
      </c>
      <c r="H16" s="70">
        <v>4336</v>
      </c>
      <c r="I16" s="70"/>
      <c r="J16" s="70">
        <v>1457</v>
      </c>
      <c r="K16" s="70">
        <v>876</v>
      </c>
      <c r="L16" s="70">
        <v>581</v>
      </c>
    </row>
    <row r="17" spans="1:12" x14ac:dyDescent="0.35">
      <c r="A17" t="s">
        <v>32</v>
      </c>
      <c r="B17" s="70">
        <v>326818</v>
      </c>
      <c r="C17" s="70">
        <v>154212</v>
      </c>
      <c r="D17" s="70">
        <v>172606</v>
      </c>
      <c r="E17" s="70"/>
      <c r="F17" s="70">
        <v>9358</v>
      </c>
      <c r="G17" s="70">
        <v>4500</v>
      </c>
      <c r="H17" s="70">
        <v>4858</v>
      </c>
      <c r="I17" s="70"/>
      <c r="J17" s="70">
        <v>1553</v>
      </c>
      <c r="K17" s="70">
        <v>989</v>
      </c>
      <c r="L17" s="70">
        <v>564</v>
      </c>
    </row>
    <row r="18" spans="1:12" x14ac:dyDescent="0.35">
      <c r="A18" t="s">
        <v>35</v>
      </c>
      <c r="B18" s="70">
        <v>94004</v>
      </c>
      <c r="C18" s="70">
        <v>49785</v>
      </c>
      <c r="D18" s="70">
        <v>44219</v>
      </c>
      <c r="E18" s="70"/>
      <c r="F18" s="70">
        <v>7790</v>
      </c>
      <c r="G18" s="70">
        <v>3712</v>
      </c>
      <c r="H18" s="70">
        <v>4078</v>
      </c>
      <c r="I18" s="70"/>
      <c r="J18" s="70">
        <v>1087</v>
      </c>
      <c r="K18" s="70">
        <v>849</v>
      </c>
      <c r="L18" s="70">
        <v>238</v>
      </c>
    </row>
    <row r="19" spans="1:12" x14ac:dyDescent="0.35">
      <c r="A19" t="s">
        <v>38</v>
      </c>
      <c r="B19" s="70">
        <v>304311</v>
      </c>
      <c r="C19" s="70">
        <v>141650</v>
      </c>
      <c r="D19" s="70">
        <v>162661</v>
      </c>
      <c r="E19" s="70"/>
      <c r="F19" s="70">
        <v>10766</v>
      </c>
      <c r="G19" s="70">
        <v>4731</v>
      </c>
      <c r="H19" s="70">
        <v>6035</v>
      </c>
      <c r="I19" s="70"/>
      <c r="J19" s="70">
        <v>1594</v>
      </c>
      <c r="K19" s="70">
        <v>884</v>
      </c>
      <c r="L19" s="70">
        <v>710</v>
      </c>
    </row>
    <row r="20" spans="1:12" x14ac:dyDescent="0.35">
      <c r="A20" t="s">
        <v>41</v>
      </c>
      <c r="B20" s="70">
        <v>221594</v>
      </c>
      <c r="C20" s="70">
        <v>101898</v>
      </c>
      <c r="D20" s="70">
        <v>119696</v>
      </c>
      <c r="E20" s="70"/>
      <c r="F20" s="70">
        <v>6343</v>
      </c>
      <c r="G20" s="70">
        <v>2760</v>
      </c>
      <c r="H20" s="70">
        <v>3583</v>
      </c>
      <c r="I20" s="70"/>
      <c r="J20" s="70">
        <v>2864</v>
      </c>
      <c r="K20" s="70">
        <v>1900</v>
      </c>
      <c r="L20" s="70">
        <v>964</v>
      </c>
    </row>
    <row r="21" spans="1:12" x14ac:dyDescent="0.35">
      <c r="A21" t="s">
        <v>44</v>
      </c>
      <c r="B21" s="70">
        <v>248298</v>
      </c>
      <c r="C21" s="70">
        <v>122375</v>
      </c>
      <c r="D21" s="70">
        <v>125923</v>
      </c>
      <c r="E21" s="70"/>
      <c r="F21" s="70">
        <v>5788</v>
      </c>
      <c r="G21" s="70">
        <v>3006</v>
      </c>
      <c r="H21" s="70">
        <v>2782</v>
      </c>
      <c r="I21" s="70"/>
      <c r="J21" s="70">
        <v>3216</v>
      </c>
      <c r="K21" s="70">
        <v>1993</v>
      </c>
      <c r="L21" s="70">
        <v>1223</v>
      </c>
    </row>
    <row r="22" spans="1:12" x14ac:dyDescent="0.35">
      <c r="A22" t="s">
        <v>47</v>
      </c>
      <c r="B22" s="70">
        <v>210186</v>
      </c>
      <c r="C22" s="70">
        <v>107284</v>
      </c>
      <c r="D22" s="70">
        <v>102902</v>
      </c>
      <c r="E22" s="70"/>
      <c r="F22" s="70">
        <v>8549</v>
      </c>
      <c r="G22" s="70">
        <v>4614</v>
      </c>
      <c r="H22" s="70">
        <v>3935</v>
      </c>
      <c r="I22" s="70"/>
      <c r="J22" s="70">
        <v>2076</v>
      </c>
      <c r="K22" s="70">
        <v>1382</v>
      </c>
      <c r="L22" s="70">
        <v>694</v>
      </c>
    </row>
    <row r="23" spans="1:12" x14ac:dyDescent="0.35">
      <c r="A23" t="s">
        <v>50</v>
      </c>
      <c r="B23" s="70">
        <v>138241</v>
      </c>
      <c r="C23" s="70">
        <v>67531</v>
      </c>
      <c r="D23" s="70">
        <v>70710</v>
      </c>
      <c r="E23" s="70"/>
      <c r="F23" s="70">
        <v>3014</v>
      </c>
      <c r="G23" s="70">
        <v>1657</v>
      </c>
      <c r="H23" s="70">
        <v>1357</v>
      </c>
      <c r="I23" s="70"/>
      <c r="J23" s="70">
        <v>1118</v>
      </c>
      <c r="K23" s="70">
        <v>809</v>
      </c>
      <c r="L23" s="70">
        <v>309</v>
      </c>
    </row>
  </sheetData>
  <mergeCells count="4">
    <mergeCell ref="A3:A4"/>
    <mergeCell ref="B3:D3"/>
    <mergeCell ref="F3:H3"/>
    <mergeCell ref="J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E05F1-FAEF-4EBC-A9CA-93DD752D0523}">
  <sheetPr>
    <tabColor rgb="FF7030A0"/>
  </sheetPr>
  <dimension ref="A1:I27"/>
  <sheetViews>
    <sheetView workbookViewId="0">
      <selection activeCell="E22" sqref="E22"/>
    </sheetView>
  </sheetViews>
  <sheetFormatPr defaultRowHeight="14.5" x14ac:dyDescent="0.35"/>
  <cols>
    <col min="1" max="1" width="18.7265625" customWidth="1"/>
    <col min="6" max="6" width="4.54296875" customWidth="1"/>
  </cols>
  <sheetData>
    <row r="1" spans="1:9" x14ac:dyDescent="0.35">
      <c r="A1" t="s">
        <v>1163</v>
      </c>
    </row>
    <row r="2" spans="1:9" ht="15" thickBot="1" x14ac:dyDescent="0.4"/>
    <row r="3" spans="1:9" ht="15" thickBot="1" x14ac:dyDescent="0.4">
      <c r="A3" s="414" t="s">
        <v>56</v>
      </c>
      <c r="B3" s="21"/>
      <c r="C3" s="416" t="s">
        <v>53</v>
      </c>
      <c r="D3" s="416"/>
      <c r="E3" s="416"/>
      <c r="F3" s="21"/>
      <c r="G3" s="416" t="s">
        <v>57</v>
      </c>
      <c r="H3" s="416"/>
      <c r="I3" s="416"/>
    </row>
    <row r="4" spans="1:9" ht="15" thickBot="1" x14ac:dyDescent="0.4">
      <c r="A4" s="415"/>
      <c r="B4" s="22"/>
      <c r="C4" s="23" t="s">
        <v>58</v>
      </c>
      <c r="D4" s="23" t="s">
        <v>59</v>
      </c>
      <c r="E4" s="23" t="s">
        <v>60</v>
      </c>
      <c r="F4" s="15"/>
      <c r="G4" s="23" t="s">
        <v>58</v>
      </c>
      <c r="H4" s="23" t="s">
        <v>59</v>
      </c>
      <c r="I4" s="23" t="s">
        <v>60</v>
      </c>
    </row>
    <row r="5" spans="1:9" x14ac:dyDescent="0.35">
      <c r="A5" s="20" t="s">
        <v>1</v>
      </c>
      <c r="B5" s="15"/>
      <c r="C5" s="24" t="s">
        <v>61</v>
      </c>
      <c r="D5" s="24" t="s">
        <v>62</v>
      </c>
      <c r="E5" s="24" t="s">
        <v>63</v>
      </c>
      <c r="F5" s="15"/>
      <c r="G5" s="24">
        <v>100</v>
      </c>
      <c r="H5" s="24">
        <v>100</v>
      </c>
      <c r="I5" s="24">
        <v>100</v>
      </c>
    </row>
    <row r="6" spans="1:9" x14ac:dyDescent="0.35">
      <c r="A6" s="20" t="s">
        <v>64</v>
      </c>
      <c r="B6" s="15"/>
      <c r="C6" s="24" t="s">
        <v>65</v>
      </c>
      <c r="D6" s="24" t="s">
        <v>66</v>
      </c>
      <c r="E6" s="24" t="s">
        <v>67</v>
      </c>
      <c r="F6" s="15"/>
      <c r="G6" s="24">
        <v>69.7</v>
      </c>
      <c r="H6" s="24">
        <v>72.3</v>
      </c>
      <c r="I6" s="24">
        <v>67.3</v>
      </c>
    </row>
    <row r="7" spans="1:9" x14ac:dyDescent="0.35">
      <c r="A7" s="20" t="s">
        <v>68</v>
      </c>
      <c r="B7" s="15"/>
      <c r="C7" s="24" t="s">
        <v>69</v>
      </c>
      <c r="D7" s="24" t="s">
        <v>70</v>
      </c>
      <c r="E7" s="24" t="s">
        <v>71</v>
      </c>
      <c r="F7" s="15"/>
      <c r="G7" s="24">
        <v>15.8</v>
      </c>
      <c r="H7" s="24">
        <v>15.7</v>
      </c>
      <c r="I7" s="24">
        <v>15.9</v>
      </c>
    </row>
    <row r="8" spans="1:9" x14ac:dyDescent="0.35">
      <c r="A8" s="20" t="s">
        <v>95</v>
      </c>
      <c r="B8" s="15"/>
      <c r="C8" s="24" t="s">
        <v>72</v>
      </c>
      <c r="D8" s="24" t="s">
        <v>73</v>
      </c>
      <c r="E8" s="24" t="s">
        <v>74</v>
      </c>
      <c r="F8" s="15"/>
      <c r="G8" s="24">
        <v>5.5</v>
      </c>
      <c r="H8" s="24">
        <v>5.6</v>
      </c>
      <c r="I8" s="24">
        <v>5.5</v>
      </c>
    </row>
    <row r="9" spans="1:9" x14ac:dyDescent="0.35">
      <c r="A9" s="20" t="s">
        <v>75</v>
      </c>
      <c r="B9" s="15"/>
      <c r="C9" s="24" t="s">
        <v>76</v>
      </c>
      <c r="D9" s="24" t="s">
        <v>77</v>
      </c>
      <c r="E9" s="24" t="s">
        <v>78</v>
      </c>
      <c r="F9" s="15"/>
      <c r="G9" s="24">
        <v>4.0999999999999996</v>
      </c>
      <c r="H9" s="25">
        <v>4</v>
      </c>
      <c r="I9" s="24">
        <v>4.2</v>
      </c>
    </row>
    <row r="10" spans="1:9" x14ac:dyDescent="0.35">
      <c r="A10" s="20" t="s">
        <v>79</v>
      </c>
      <c r="B10" s="15"/>
      <c r="C10" s="24" t="s">
        <v>80</v>
      </c>
      <c r="D10" s="24" t="s">
        <v>81</v>
      </c>
      <c r="E10" s="24" t="s">
        <v>82</v>
      </c>
      <c r="F10" s="15"/>
      <c r="G10" s="24">
        <v>2.8</v>
      </c>
      <c r="H10" s="24">
        <v>0.8</v>
      </c>
      <c r="I10" s="24">
        <v>4.8</v>
      </c>
    </row>
    <row r="11" spans="1:9" x14ac:dyDescent="0.35">
      <c r="A11" s="20" t="s">
        <v>83</v>
      </c>
      <c r="B11" s="15"/>
      <c r="C11" s="24" t="s">
        <v>84</v>
      </c>
      <c r="D11" s="24" t="s">
        <v>85</v>
      </c>
      <c r="E11" s="24" t="s">
        <v>86</v>
      </c>
      <c r="F11" s="15"/>
      <c r="G11" s="25">
        <v>1</v>
      </c>
      <c r="H11" s="24">
        <v>0.7</v>
      </c>
      <c r="I11" s="24">
        <v>1.2</v>
      </c>
    </row>
    <row r="12" spans="1:9" x14ac:dyDescent="0.35">
      <c r="A12" s="20" t="s">
        <v>87</v>
      </c>
      <c r="B12" s="15"/>
      <c r="C12" s="24" t="s">
        <v>88</v>
      </c>
      <c r="D12" s="24" t="s">
        <v>89</v>
      </c>
      <c r="E12" s="24" t="s">
        <v>90</v>
      </c>
      <c r="F12" s="15"/>
      <c r="G12" s="24">
        <v>0.6</v>
      </c>
      <c r="H12" s="24">
        <v>0.4</v>
      </c>
      <c r="I12" s="24">
        <v>0.8</v>
      </c>
    </row>
    <row r="13" spans="1:9" ht="15" thickBot="1" x14ac:dyDescent="0.4">
      <c r="A13" s="22" t="s">
        <v>91</v>
      </c>
      <c r="B13" s="22"/>
      <c r="C13" s="23" t="s">
        <v>92</v>
      </c>
      <c r="D13" s="23" t="s">
        <v>93</v>
      </c>
      <c r="E13" s="23" t="s">
        <v>94</v>
      </c>
      <c r="F13" s="22"/>
      <c r="G13" s="23">
        <v>0.4</v>
      </c>
      <c r="H13" s="23">
        <v>0.5</v>
      </c>
      <c r="I13" s="23">
        <v>0.4</v>
      </c>
    </row>
    <row r="27" spans="8:8" x14ac:dyDescent="0.35">
      <c r="H27">
        <f>3.6-2.8</f>
        <v>0.80000000000000027</v>
      </c>
    </row>
  </sheetData>
  <mergeCells count="3">
    <mergeCell ref="A3:A4"/>
    <mergeCell ref="C3:E3"/>
    <mergeCell ref="G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3A23-1D46-4C57-93CF-F3F64935F2B5}">
  <sheetPr>
    <tabColor rgb="FF7030A0"/>
  </sheetPr>
  <dimension ref="B1:E21"/>
  <sheetViews>
    <sheetView workbookViewId="0">
      <selection activeCell="G25" sqref="G25"/>
    </sheetView>
  </sheetViews>
  <sheetFormatPr defaultRowHeight="14.5" x14ac:dyDescent="0.35"/>
  <cols>
    <col min="2" max="2" width="13.7265625" customWidth="1"/>
  </cols>
  <sheetData>
    <row r="1" spans="2:5" ht="15" thickBot="1" x14ac:dyDescent="0.4">
      <c r="B1" t="s">
        <v>1164</v>
      </c>
    </row>
    <row r="2" spans="2:5" ht="15" thickBot="1" x14ac:dyDescent="0.4">
      <c r="B2" s="26" t="s">
        <v>0</v>
      </c>
      <c r="C2" s="27" t="s">
        <v>96</v>
      </c>
      <c r="D2" s="27" t="s">
        <v>97</v>
      </c>
      <c r="E2" s="27" t="s">
        <v>98</v>
      </c>
    </row>
    <row r="3" spans="2:5" x14ac:dyDescent="0.35">
      <c r="B3" s="20" t="s">
        <v>1</v>
      </c>
      <c r="C3" s="24">
        <v>30.5</v>
      </c>
      <c r="D3" s="24">
        <v>33.4</v>
      </c>
      <c r="E3" s="24">
        <v>28.3</v>
      </c>
    </row>
    <row r="4" spans="2:5" x14ac:dyDescent="0.35">
      <c r="B4" s="15"/>
      <c r="C4" s="15"/>
      <c r="D4" s="15"/>
      <c r="E4" s="15"/>
    </row>
    <row r="5" spans="2:5" x14ac:dyDescent="0.35">
      <c r="B5" s="20" t="s">
        <v>3</v>
      </c>
      <c r="C5" s="24">
        <v>30.7</v>
      </c>
      <c r="D5" s="24">
        <v>33.1</v>
      </c>
      <c r="E5" s="24">
        <v>28.6</v>
      </c>
    </row>
    <row r="6" spans="2:5" x14ac:dyDescent="0.35">
      <c r="B6" s="20" t="s">
        <v>7</v>
      </c>
      <c r="C6" s="24">
        <v>30.4</v>
      </c>
      <c r="D6" s="24">
        <v>33.700000000000003</v>
      </c>
      <c r="E6" s="25">
        <v>28</v>
      </c>
    </row>
    <row r="7" spans="2:5" x14ac:dyDescent="0.35">
      <c r="B7" s="15"/>
      <c r="C7" s="15"/>
      <c r="D7" s="15"/>
      <c r="E7" s="15"/>
    </row>
    <row r="8" spans="2:5" x14ac:dyDescent="0.35">
      <c r="B8" s="20" t="s">
        <v>11</v>
      </c>
      <c r="C8" s="24">
        <v>30.6</v>
      </c>
      <c r="D8" s="24">
        <v>32.4</v>
      </c>
      <c r="E8" s="24">
        <v>28.8</v>
      </c>
    </row>
    <row r="9" spans="2:5" x14ac:dyDescent="0.35">
      <c r="B9" s="20" t="s">
        <v>15</v>
      </c>
      <c r="C9" s="24">
        <v>31.4</v>
      </c>
      <c r="D9" s="24">
        <v>33.6</v>
      </c>
      <c r="E9" s="24">
        <v>29.3</v>
      </c>
    </row>
    <row r="10" spans="2:5" x14ac:dyDescent="0.35">
      <c r="B10" s="20" t="s">
        <v>18</v>
      </c>
      <c r="C10" s="25">
        <v>30</v>
      </c>
      <c r="D10" s="24">
        <v>31.8</v>
      </c>
      <c r="E10" s="24">
        <v>28.5</v>
      </c>
    </row>
    <row r="11" spans="2:5" x14ac:dyDescent="0.35">
      <c r="B11" s="20" t="s">
        <v>22</v>
      </c>
      <c r="C11" s="24">
        <v>27.3</v>
      </c>
      <c r="D11" s="24">
        <v>30.6</v>
      </c>
      <c r="E11" s="25">
        <v>25</v>
      </c>
    </row>
    <row r="12" spans="2:5" x14ac:dyDescent="0.35">
      <c r="B12" s="20" t="s">
        <v>25</v>
      </c>
      <c r="C12" s="24">
        <v>27.5</v>
      </c>
      <c r="D12" s="24">
        <v>30.8</v>
      </c>
      <c r="E12" s="24">
        <v>25.2</v>
      </c>
    </row>
    <row r="13" spans="2:5" x14ac:dyDescent="0.35">
      <c r="B13" s="20" t="s">
        <v>26</v>
      </c>
      <c r="C13" s="24">
        <v>30.8</v>
      </c>
      <c r="D13" s="25">
        <v>33</v>
      </c>
      <c r="E13" s="24">
        <v>28.9</v>
      </c>
    </row>
    <row r="14" spans="2:5" x14ac:dyDescent="0.35">
      <c r="B14" s="20" t="s">
        <v>29</v>
      </c>
      <c r="C14" s="24">
        <v>29.9</v>
      </c>
      <c r="D14" s="24">
        <v>32.799999999999997</v>
      </c>
      <c r="E14" s="24">
        <v>27.6</v>
      </c>
    </row>
    <row r="15" spans="2:5" x14ac:dyDescent="0.35">
      <c r="B15" s="20" t="s">
        <v>32</v>
      </c>
      <c r="C15" s="24">
        <v>32.200000000000003</v>
      </c>
      <c r="D15" s="24">
        <v>37.1</v>
      </c>
      <c r="E15" s="24">
        <v>29.4</v>
      </c>
    </row>
    <row r="16" spans="2:5" x14ac:dyDescent="0.35">
      <c r="B16" s="20" t="s">
        <v>35</v>
      </c>
      <c r="C16" s="24">
        <v>31.2</v>
      </c>
      <c r="D16" s="24">
        <v>33.4</v>
      </c>
      <c r="E16" s="25">
        <v>29</v>
      </c>
    </row>
    <row r="17" spans="2:5" x14ac:dyDescent="0.35">
      <c r="B17" s="20" t="s">
        <v>38</v>
      </c>
      <c r="C17" s="24">
        <v>33.299999999999997</v>
      </c>
      <c r="D17" s="24">
        <v>37.5</v>
      </c>
      <c r="E17" s="24">
        <v>30.7</v>
      </c>
    </row>
    <row r="18" spans="2:5" x14ac:dyDescent="0.35">
      <c r="B18" s="20" t="s">
        <v>41</v>
      </c>
      <c r="C18" s="25">
        <v>32</v>
      </c>
      <c r="D18" s="24">
        <v>35.799999999999997</v>
      </c>
      <c r="E18" s="24">
        <v>29.5</v>
      </c>
    </row>
    <row r="19" spans="2:5" x14ac:dyDescent="0.35">
      <c r="B19" s="20" t="s">
        <v>44</v>
      </c>
      <c r="C19" s="24">
        <v>32.299999999999997</v>
      </c>
      <c r="D19" s="24">
        <v>35.700000000000003</v>
      </c>
      <c r="E19" s="24">
        <v>29.9</v>
      </c>
    </row>
    <row r="20" spans="2:5" x14ac:dyDescent="0.35">
      <c r="B20" s="20" t="s">
        <v>47</v>
      </c>
      <c r="C20" s="24">
        <v>30.5</v>
      </c>
      <c r="D20" s="24">
        <v>32.700000000000003</v>
      </c>
      <c r="E20" s="24">
        <v>28.5</v>
      </c>
    </row>
    <row r="21" spans="2:5" ht="15" thickBot="1" x14ac:dyDescent="0.4">
      <c r="B21" s="22" t="s">
        <v>50</v>
      </c>
      <c r="C21" s="23">
        <v>26.8</v>
      </c>
      <c r="D21" s="23">
        <v>29.8</v>
      </c>
      <c r="E21" s="23">
        <v>24.4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250F-1448-4AF2-9750-55F97D1ED9FB}">
  <sheetPr>
    <tabColor rgb="FF7030A0"/>
  </sheetPr>
  <dimension ref="A7:G24"/>
  <sheetViews>
    <sheetView workbookViewId="0">
      <selection activeCell="L12" sqref="L12"/>
    </sheetView>
  </sheetViews>
  <sheetFormatPr defaultRowHeight="14.5" x14ac:dyDescent="0.35"/>
  <cols>
    <col min="1" max="1" width="17.7265625" customWidth="1"/>
    <col min="2" max="2" width="12" customWidth="1"/>
    <col min="3" max="3" width="13.26953125" customWidth="1"/>
    <col min="4" max="4" width="14.453125" customWidth="1"/>
    <col min="6" max="6" width="12.81640625" customWidth="1"/>
    <col min="7" max="7" width="10.36328125" bestFit="1" customWidth="1"/>
  </cols>
  <sheetData>
    <row r="7" spans="1:7" x14ac:dyDescent="0.35">
      <c r="A7" t="s">
        <v>464</v>
      </c>
      <c r="B7" t="s">
        <v>1014</v>
      </c>
      <c r="C7" t="s">
        <v>1015</v>
      </c>
      <c r="D7" t="s">
        <v>1016</v>
      </c>
      <c r="F7" t="s">
        <v>1014</v>
      </c>
      <c r="G7" t="s">
        <v>1015</v>
      </c>
    </row>
    <row r="9" spans="1:7" x14ac:dyDescent="0.35">
      <c r="A9" t="s">
        <v>318</v>
      </c>
      <c r="B9">
        <v>8</v>
      </c>
      <c r="C9">
        <v>65</v>
      </c>
      <c r="D9" s="62">
        <v>4551</v>
      </c>
      <c r="F9" s="33">
        <f>B9/D9*100</f>
        <v>0.17578554163920018</v>
      </c>
      <c r="G9" s="33">
        <f>C9/D9*100</f>
        <v>1.4282575258185013</v>
      </c>
    </row>
    <row r="10" spans="1:7" x14ac:dyDescent="0.35">
      <c r="A10" t="s">
        <v>15</v>
      </c>
      <c r="B10">
        <v>9</v>
      </c>
      <c r="C10">
        <v>54</v>
      </c>
      <c r="D10" s="62">
        <v>9915</v>
      </c>
      <c r="F10" s="33">
        <f t="shared" ref="F10:F24" si="0">B10/D10*100</f>
        <v>9.0771558245083206E-2</v>
      </c>
      <c r="G10" s="33">
        <f t="shared" ref="G10:G24" si="1">C10/D10*100</f>
        <v>0.54462934947049924</v>
      </c>
    </row>
    <row r="11" spans="1:7" x14ac:dyDescent="0.35">
      <c r="A11" t="s">
        <v>18</v>
      </c>
      <c r="B11">
        <v>6</v>
      </c>
      <c r="C11">
        <v>57</v>
      </c>
      <c r="D11" s="62">
        <v>4048</v>
      </c>
      <c r="F11" s="33">
        <f t="shared" si="0"/>
        <v>0.14822134387351776</v>
      </c>
      <c r="G11" s="33">
        <f t="shared" si="1"/>
        <v>1.4081027667984189</v>
      </c>
    </row>
    <row r="12" spans="1:7" x14ac:dyDescent="0.35">
      <c r="A12" t="s">
        <v>22</v>
      </c>
      <c r="B12">
        <v>68</v>
      </c>
      <c r="C12">
        <v>558</v>
      </c>
      <c r="D12" s="62">
        <v>9487</v>
      </c>
      <c r="F12" s="33">
        <f t="shared" si="0"/>
        <v>0.71677031727627283</v>
      </c>
      <c r="G12" s="33">
        <f t="shared" si="1"/>
        <v>5.8817328976494148</v>
      </c>
    </row>
    <row r="13" spans="1:7" x14ac:dyDescent="0.35">
      <c r="A13" t="s">
        <v>25</v>
      </c>
      <c r="B13">
        <v>54</v>
      </c>
      <c r="C13">
        <v>387</v>
      </c>
      <c r="D13" s="62">
        <v>5130</v>
      </c>
      <c r="F13" s="33">
        <f t="shared" si="0"/>
        <v>1.0526315789473684</v>
      </c>
      <c r="G13" s="33">
        <f t="shared" si="1"/>
        <v>7.5438596491228065</v>
      </c>
    </row>
    <row r="14" spans="1:7" x14ac:dyDescent="0.35">
      <c r="A14" t="s">
        <v>26</v>
      </c>
      <c r="B14">
        <v>22</v>
      </c>
      <c r="C14">
        <v>169</v>
      </c>
      <c r="D14" s="62">
        <v>29122</v>
      </c>
      <c r="F14" s="33">
        <f t="shared" si="0"/>
        <v>7.5544262069912771E-2</v>
      </c>
      <c r="G14" s="33">
        <f t="shared" si="1"/>
        <v>0.58031728590069365</v>
      </c>
    </row>
    <row r="15" spans="1:7" x14ac:dyDescent="0.35">
      <c r="A15" t="s">
        <v>29</v>
      </c>
      <c r="B15">
        <v>33</v>
      </c>
      <c r="C15">
        <v>200</v>
      </c>
      <c r="D15" s="62">
        <v>4535</v>
      </c>
      <c r="F15" s="33">
        <f t="shared" si="0"/>
        <v>0.72767364939360535</v>
      </c>
      <c r="G15" s="33">
        <f t="shared" si="1"/>
        <v>4.4101433296582133</v>
      </c>
    </row>
    <row r="16" spans="1:7" x14ac:dyDescent="0.35">
      <c r="A16" t="s">
        <v>32</v>
      </c>
      <c r="B16">
        <v>7</v>
      </c>
      <c r="C16">
        <v>50</v>
      </c>
      <c r="D16" s="62">
        <v>11693</v>
      </c>
      <c r="F16" s="33">
        <f t="shared" si="0"/>
        <v>5.9864876421790815E-2</v>
      </c>
      <c r="G16" s="33">
        <f t="shared" si="1"/>
        <v>0.42760626015564868</v>
      </c>
    </row>
    <row r="17" spans="1:7" x14ac:dyDescent="0.35">
      <c r="A17" t="s">
        <v>35</v>
      </c>
      <c r="B17">
        <v>27</v>
      </c>
      <c r="C17">
        <v>139</v>
      </c>
      <c r="D17" s="62">
        <v>4244</v>
      </c>
      <c r="F17" s="33">
        <f t="shared" si="0"/>
        <v>0.63619227144203583</v>
      </c>
      <c r="G17" s="33">
        <f t="shared" si="1"/>
        <v>3.2752120640904803</v>
      </c>
    </row>
    <row r="18" spans="1:7" x14ac:dyDescent="0.35">
      <c r="A18" t="s">
        <v>38</v>
      </c>
      <c r="B18">
        <v>6</v>
      </c>
      <c r="C18">
        <v>37</v>
      </c>
      <c r="D18" s="62">
        <v>10311</v>
      </c>
      <c r="F18" s="33">
        <f t="shared" si="0"/>
        <v>5.8190282222868782E-2</v>
      </c>
      <c r="G18" s="33">
        <f t="shared" si="1"/>
        <v>0.35884007370769078</v>
      </c>
    </row>
    <row r="19" spans="1:7" x14ac:dyDescent="0.35">
      <c r="A19" t="s">
        <v>41</v>
      </c>
      <c r="B19">
        <v>6</v>
      </c>
      <c r="C19">
        <v>19</v>
      </c>
      <c r="D19" s="62">
        <v>12086</v>
      </c>
      <c r="F19" s="33">
        <f t="shared" si="0"/>
        <v>4.964421644878371E-2</v>
      </c>
      <c r="G19" s="33">
        <f t="shared" si="1"/>
        <v>0.15720668542114843</v>
      </c>
    </row>
    <row r="20" spans="1:7" x14ac:dyDescent="0.35">
      <c r="A20" t="s">
        <v>44</v>
      </c>
      <c r="B20">
        <v>18</v>
      </c>
      <c r="C20">
        <v>75</v>
      </c>
      <c r="D20" s="62">
        <v>8942</v>
      </c>
      <c r="F20" s="33">
        <f t="shared" si="0"/>
        <v>0.20129724893759784</v>
      </c>
      <c r="G20" s="33">
        <f t="shared" si="1"/>
        <v>0.83873853723999103</v>
      </c>
    </row>
    <row r="21" spans="1:7" x14ac:dyDescent="0.35">
      <c r="A21" t="s">
        <v>47</v>
      </c>
      <c r="B21">
        <v>62</v>
      </c>
      <c r="C21">
        <v>287</v>
      </c>
      <c r="D21" s="62">
        <v>9013</v>
      </c>
      <c r="F21" s="33">
        <f t="shared" si="0"/>
        <v>0.68789526239875731</v>
      </c>
      <c r="G21" s="33">
        <f t="shared" si="1"/>
        <v>3.1842893598136026</v>
      </c>
    </row>
    <row r="22" spans="1:7" x14ac:dyDescent="0.35">
      <c r="A22" t="s">
        <v>50</v>
      </c>
      <c r="B22">
        <v>49</v>
      </c>
      <c r="C22">
        <v>438</v>
      </c>
      <c r="D22" s="62">
        <v>6583</v>
      </c>
      <c r="F22" s="33">
        <f t="shared" si="0"/>
        <v>0.7443414856448427</v>
      </c>
      <c r="G22" s="33">
        <f t="shared" si="1"/>
        <v>6.6535014431110442</v>
      </c>
    </row>
    <row r="23" spans="1:7" x14ac:dyDescent="0.35">
      <c r="F23" s="33"/>
      <c r="G23" s="33"/>
    </row>
    <row r="24" spans="1:7" x14ac:dyDescent="0.35">
      <c r="A24" t="s">
        <v>58</v>
      </c>
      <c r="B24">
        <v>375</v>
      </c>
      <c r="C24" s="62">
        <v>2535</v>
      </c>
      <c r="D24" s="62">
        <f>SUM(D9:D22)</f>
        <v>129660</v>
      </c>
      <c r="F24" s="33">
        <f t="shared" si="0"/>
        <v>0.28921795465062472</v>
      </c>
      <c r="G24" s="33">
        <f t="shared" si="1"/>
        <v>1.9551133734382231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Y E A A B Q S w M E F A A C A A g A C 0 l e W U 8 G C K e k A A A A 9 Q A A A B I A H A B D b 2 5 m a W c v U G F j a 2 F n Z S 5 4 b W w g o h g A K K A U A A A A A A A A A A A A A A A A A A A A A A A A A A A A h Y / B C o J A G I R f R f b u 7 q p E I b 8 r 0 T U j C K L r s m 6 6 p L + h a + u 7 d e i R e o W M s r p 1 n G 9 m Y O Z + v U E 6 1 J V 3 0 W 1 n G k x I Q D n x N K o m N 1 g k p L d H f 0 F S A V u p T r L Q 3 h j G L h 4 6 k 5 D S 2 n P M m H O O u o g 2 b c F C z g N 2 y N Y 7 V e p a + g Y 7 K 1 F p 8 m n l / 1 t E w P 4 1 R o Q 0 i C I 6 m 1 M O b G K Q G f z 6 4 T j 3 6 f 5 A W P W V 7 V s t N P q b J b B J A n t f E A 9 Q S w M E F A A C A A g A C 0 l e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t J X l n i 0 K x b U A E A A I w C A A A T A B w A R m 9 y b X V s Y X M v U 2 V j d G l v b j E u b S C i G A A o o B Q A A A A A A A A A A A A A A A A A A A A A A A A A A A B t k F t r w k A Q h d 8 F / 8 O Q v i i E 0 K i 9 i g 9 t b G k p v V A t f T A i m z g 1 S 9 Z Z 2 Z 2 g I v 7 3 J q Z a S 7 M v y 3 5 z 9 s y Z s R i z 1 A S D 8 v a 7 9 V q 9 Z h N h c A o n z l B E C q E F v g M 9 U M j 1 G u R n o D M T Y 0 7 u V j E q 7 1 O b N N I 6 b d x L h V 6 g i Z H Y N p z g O v y w a G x I N J X p E h k X O u y j T V k v w p f B T R g g 2 c x C 6 7 T l h 7 f C y h j e c 4 n h v 4 + 8 3 I Y 3 v c i U 2 C U V N I U H n V l J M / h x e B a S w O z k Z S b Y B Z + 0 T + E 1 Z h 2 h g a J L Z / K l D X C C s M T I S k Z v p e z K a b p A m V I u s M m w 6 Z Y z H m b 3 / M k g Q e R i A + X g m 9 E j 4 7 z 3 K 3 D c J 0 n T n l P q x t t R X 7 A Y H 4 y C R N A s X + d w v c D C Z f f P G x p B N s 8 z D 7 T K 5 l Q U b e N / V 3 e z c U p F 3 g Y 4 V w H j i r c u 7 H l r z w W t j 3 C 7 G n e q 8 V k 1 P q / G F 9 X 4 s h p f H e N t s 1 6 T V L m a 7 j d Q S w E C L Q A U A A I A C A A L S V 5 Z T w Y I p 6 Q A A A D 1 A A A A E g A A A A A A A A A A A A A A A A A A A A A A Q 2 9 u Z m l n L 1 B h Y 2 t h Z 2 U u e G 1 s U E s B A i 0 A F A A C A A g A C 0 l e W Q / K 6 a u k A A A A 6 Q A A A B M A A A A A A A A A A A A A A A A A 8 A A A A F t D b 2 5 0 Z W 5 0 X 1 R 5 c G V z X S 5 4 b W x Q S w E C L Q A U A A I A C A A L S V 5 Z 4 t C s W 1 A B A A C M A g A A E w A A A A A A A A A A A A A A A A D h A Q A A R m 9 y b X V s Y X M v U 2 V j d G l v b j E u b V B L B Q Y A A A A A A w A D A M I A A A B +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Y D Q A A A A A A A D Y N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S U y M D I l M j A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G F m N T V m M D Q t Y z Y 0 N C 0 0 Z m M y L W E 3 Y z k t N T B k Z m Y 0 N 2 R j N T g 2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M w V D A 3 O j A 4 O j A w L j M x N z c 5 N j h a I i A v P j x F b n R y e S B U e X B l P S J G a W x s Q 2 9 s d W 1 u V H l w Z X M i I F Z h b H V l P S J z Q m d B Q U F B Q U F B Q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i A x L 0 F 1 d G 9 S Z W 1 v d m V k Q 2 9 s d W 1 u c z E u e 0 N v b H V t b j E s M H 0 m c X V v d D s s J n F 1 b 3 Q 7 U 2 V j d G l v b j E v V G F i b G U g M i A x L 0 F 1 d G 9 S Z W 1 v d m V k Q 2 9 s d W 1 u c z E u e 0 N v b H V t b j I s M X 0 m c X V v d D s s J n F 1 b 3 Q 7 U 2 V j d G l v b j E v V G F i b G U g M i A x L 0 F 1 d G 9 S Z W 1 v d m V k Q 2 9 s d W 1 u c z E u e 0 N v b H V t b j M s M n 0 m c X V v d D s s J n F 1 b 3 Q 7 U 2 V j d G l v b j E v V G F i b G U g M i A x L 0 F 1 d G 9 S Z W 1 v d m V k Q 2 9 s d W 1 u c z E u e 0 N v b H V t b j Q s M 3 0 m c X V v d D s s J n F 1 b 3 Q 7 U 2 V j d G l v b j E v V G F i b G U g M i A x L 0 F 1 d G 9 S Z W 1 v d m V k Q 2 9 s d W 1 u c z E u e 0 N v b H V t b j U s N H 0 m c X V v d D s s J n F 1 b 3 Q 7 U 2 V j d G l v b j E v V G F i b G U g M i A x L 0 F 1 d G 9 S Z W 1 v d m V k Q 2 9 s d W 1 u c z E u e 0 N v b H V t b j Y s N X 0 m c X V v d D s s J n F 1 b 3 Q 7 U 2 V j d G l v b j E v V G F i b G U g M i A x L 0 F 1 d G 9 S Z W 1 v d m V k Q 2 9 s d W 1 u c z E u e 0 N v b H V t b j c s N n 0 m c X V v d D s s J n F 1 b 3 Q 7 U 2 V j d G l v b j E v V G F i b G U g M i A x L 0 F 1 d G 9 S Z W 1 v d m V k Q 2 9 s d W 1 u c z E u e 0 N v b H V t b j g s N 3 0 m c X V v d D s s J n F 1 b 3 Q 7 U 2 V j d G l v b j E v V G F i b G U g M i A x L 0 F 1 d G 9 S Z W 1 v d m V k Q 2 9 s d W 1 u c z E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F i b G U g M i A x L 0 F 1 d G 9 S Z W 1 v d m V k Q 2 9 s d W 1 u c z E u e 0 N v b H V t b j E s M H 0 m c X V v d D s s J n F 1 b 3 Q 7 U 2 V j d G l v b j E v V G F i b G U g M i A x L 0 F 1 d G 9 S Z W 1 v d m V k Q 2 9 s d W 1 u c z E u e 0 N v b H V t b j I s M X 0 m c X V v d D s s J n F 1 b 3 Q 7 U 2 V j d G l v b j E v V G F i b G U g M i A x L 0 F 1 d G 9 S Z W 1 v d m V k Q 2 9 s d W 1 u c z E u e 0 N v b H V t b j M s M n 0 m c X V v d D s s J n F 1 b 3 Q 7 U 2 V j d G l v b j E v V G F i b G U g M i A x L 0 F 1 d G 9 S Z W 1 v d m V k Q 2 9 s d W 1 u c z E u e 0 N v b H V t b j Q s M 3 0 m c X V v d D s s J n F 1 b 3 Q 7 U 2 V j d G l v b j E v V G F i b G U g M i A x L 0 F 1 d G 9 S Z W 1 v d m V k Q 2 9 s d W 1 u c z E u e 0 N v b H V t b j U s N H 0 m c X V v d D s s J n F 1 b 3 Q 7 U 2 V j d G l v b j E v V G F i b G U g M i A x L 0 F 1 d G 9 S Z W 1 v d m V k Q 2 9 s d W 1 u c z E u e 0 N v b H V t b j Y s N X 0 m c X V v d D s s J n F 1 b 3 Q 7 U 2 V j d G l v b j E v V G F i b G U g M i A x L 0 F 1 d G 9 S Z W 1 v d m V k Q 2 9 s d W 1 u c z E u e 0 N v b H V t b j c s N n 0 m c X V v d D s s J n F 1 b 3 Q 7 U 2 V j d G l v b j E v V G F i b G U g M i A x L 0 F 1 d G 9 S Z W 1 v d m V k Q 2 9 s d W 1 u c z E u e 0 N v b H V t b j g s N 3 0 m c X V v d D s s J n F 1 b 3 Q 7 U 2 V j d G l v b j E v V G F i b G U g M i A x L 0 F 1 d G 9 S Z W 1 v d m V k Q 2 9 s d W 1 u c z E u e 0 N v b H V t b j k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i U y M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J T I w M S 9 U Y W J s Z S U y M D I u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i U y M D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0 i Y S T R S 3 E S x k 1 X U d o 3 K L Q A A A A A C A A A A A A A Q Z g A A A A E A A C A A A A D b S 7 7 u 9 d L p 3 k j q A i M P m r o D t 9 i p D e 9 S 3 m c P 9 N v Z 0 k 6 f y g A A A A A O g A A A A A I A A C A A A A C y Y 1 H P / U E O c g u 9 e 5 p p V P Z U p k q m u P 3 i 6 v I d F I n r k 0 + i U 1 A A A A B S 6 / i S q B e 1 5 t 4 g O x J 0 R M I m N L l L w 9 + 4 E v 0 C 8 p s d t 7 U B E w / T J 5 G f 5 u V I 3 L E c q 5 A r 5 4 l K B 6 G m F o R t k j B E 4 3 H d n t t R A b O 8 V 9 L c C a r Z i S g e U 5 D R e k A A A A B S s a r i P W N u H A P Q 4 / 9 x K m Q k b 6 7 + G z X J c s b s s M E G W G f I Y 4 D G s Y F h b U a j Y c X I u 7 e k U 5 P i B O 9 H h e S 3 z p V j K I j / B Z 2 u < / D a t a M a s h u p > 
</file>

<file path=customXml/itemProps1.xml><?xml version="1.0" encoding="utf-8"?>
<ds:datastoreItem xmlns:ds="http://schemas.openxmlformats.org/officeDocument/2006/customXml" ds:itemID="{99FFB1BF-3F7A-4576-BC2D-4B0181611B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68</vt:i4>
      </vt:variant>
      <vt:variant>
        <vt:lpstr>Named Ranges</vt:lpstr>
      </vt:variant>
      <vt:variant>
        <vt:i4>6</vt:i4>
      </vt:variant>
    </vt:vector>
  </HeadingPairs>
  <TitlesOfParts>
    <vt:vector size="74" baseType="lpstr">
      <vt:lpstr>Table of Contents</vt:lpstr>
      <vt:lpstr>Table 2.1</vt:lpstr>
      <vt:lpstr>Table 2.2 &amp; Fig 2.3 </vt:lpstr>
      <vt:lpstr>Table 2.3</vt:lpstr>
      <vt:lpstr>Table 2.4</vt:lpstr>
      <vt:lpstr>Table 2.5</vt:lpstr>
      <vt:lpstr>Fig 3.1 Marital status</vt:lpstr>
      <vt:lpstr>Fig 3.2 Mean age at Marriadge</vt:lpstr>
      <vt:lpstr>SDG_age at first marriage</vt:lpstr>
      <vt:lpstr>Table 3.1 &amp; 3.2</vt:lpstr>
      <vt:lpstr>Table 3.3 &amp;3.4</vt:lpstr>
      <vt:lpstr>Table 3.5</vt:lpstr>
      <vt:lpstr>Table 3.6</vt:lpstr>
      <vt:lpstr>Table 3.7</vt:lpstr>
      <vt:lpstr>Table 3.8</vt:lpstr>
      <vt:lpstr>Table 3.9</vt:lpstr>
      <vt:lpstr>Table 3.10 &amp; 3.11</vt:lpstr>
      <vt:lpstr>Table 3.12 </vt:lpstr>
      <vt:lpstr>Table 4.1</vt:lpstr>
      <vt:lpstr>Table 4.2 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 Migr</vt:lpstr>
      <vt:lpstr>Table 4.11 Lifetm migr</vt:lpstr>
      <vt:lpstr>Table 5.1</vt:lpstr>
      <vt:lpstr>Table 5.2</vt:lpstr>
      <vt:lpstr>Table 5.3</vt:lpstr>
      <vt:lpstr>Table5.4</vt:lpstr>
      <vt:lpstr>Table 5.5</vt:lpstr>
      <vt:lpstr>Table 5.6</vt:lpstr>
      <vt:lpstr>Fig 5.3 Literacy rate</vt:lpstr>
      <vt:lpstr>Fig 5.4 Youth Literacy rate</vt:lpstr>
      <vt:lpstr>Table 5.7</vt:lpstr>
      <vt:lpstr>Table 5.8</vt:lpstr>
      <vt:lpstr>Table 5.9</vt:lpstr>
      <vt:lpstr>Table 6.1 HH</vt:lpstr>
      <vt:lpstr>Fig 6.1 HHsize</vt:lpstr>
      <vt:lpstr>Fig 6.2 HH head</vt:lpstr>
      <vt:lpstr>Table 6.2</vt:lpstr>
      <vt:lpstr>Table 6.3</vt:lpstr>
      <vt:lpstr>Table 6.4</vt:lpstr>
      <vt:lpstr>Table 6.5</vt:lpstr>
      <vt:lpstr>Fig 6.4-6.7</vt:lpstr>
      <vt:lpstr>Table 7.1</vt:lpstr>
      <vt:lpstr>Table 7.2</vt:lpstr>
      <vt:lpstr>Table7.3</vt:lpstr>
      <vt:lpstr>Table 7.4</vt:lpstr>
      <vt:lpstr>Table 7.5</vt:lpstr>
      <vt:lpstr>Table 7.6</vt:lpstr>
      <vt:lpstr>Table 7.7</vt:lpstr>
      <vt:lpstr>Table 7.8</vt:lpstr>
      <vt:lpstr>Table 7.9</vt:lpstr>
      <vt:lpstr>Table 7.10</vt:lpstr>
      <vt:lpstr>safe water graph</vt:lpstr>
      <vt:lpstr>Table 7.11</vt:lpstr>
      <vt:lpstr>Table 7.12</vt:lpstr>
      <vt:lpstr>Fig 7.2</vt:lpstr>
      <vt:lpstr>Table 7.13</vt:lpstr>
      <vt:lpstr>Appendix i</vt:lpstr>
      <vt:lpstr>Appendix ii</vt:lpstr>
      <vt:lpstr>Appendix iii</vt:lpstr>
      <vt:lpstr>Apendix iv</vt:lpstr>
      <vt:lpstr>Appendix V</vt:lpstr>
      <vt:lpstr>'Fig 6.2 HH head'!_Hlk171685938</vt:lpstr>
      <vt:lpstr>'Table 2.3'!Print_Area</vt:lpstr>
      <vt:lpstr>'Table 4.10 Migr'!Print_Area</vt:lpstr>
      <vt:lpstr>'Table 4.11 Lifetm migr'!Print_Area</vt:lpstr>
      <vt:lpstr>'Table 5.7'!Print_Area</vt:lpstr>
      <vt:lpstr>'Table 6.5'!Print_Area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Ndapandula Ndikwetepo</dc:creator>
  <cp:lastModifiedBy>Ndapandula Ndikwetepo</cp:lastModifiedBy>
  <cp:lastPrinted>2024-09-27T12:45:01Z</cp:lastPrinted>
  <dcterms:created xsi:type="dcterms:W3CDTF">2024-07-06T13:53:41Z</dcterms:created>
  <dcterms:modified xsi:type="dcterms:W3CDTF">2024-10-30T09:02:54Z</dcterms:modified>
</cp:coreProperties>
</file>